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\26.06.2018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C20" i="1" l="1"/>
  <c r="C83" i="1" l="1"/>
  <c r="C81" i="1" l="1"/>
  <c r="C77" i="1"/>
  <c r="C82" i="1" l="1"/>
  <c r="C19" i="1" l="1"/>
  <c r="C97" i="1"/>
  <c r="C57" i="1"/>
  <c r="C54" i="1"/>
  <c r="C69" i="1"/>
  <c r="C68" i="1"/>
  <c r="C74" i="1"/>
  <c r="C73" i="1"/>
  <c r="C13" i="1" l="1"/>
  <c r="C6" i="1"/>
  <c r="C72" i="1" l="1"/>
  <c r="C46" i="1"/>
  <c r="C61" i="1"/>
  <c r="C58" i="1" l="1"/>
  <c r="C64" i="1" l="1"/>
  <c r="C75" i="1" l="1"/>
  <c r="C94" i="1" l="1"/>
  <c r="C62" i="1" l="1"/>
  <c r="C52" i="1"/>
  <c r="C7" i="1"/>
</calcChain>
</file>

<file path=xl/sharedStrings.xml><?xml version="1.0" encoding="utf-8"?>
<sst xmlns="http://schemas.openxmlformats.org/spreadsheetml/2006/main" count="527" uniqueCount="245">
  <si>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</si>
  <si>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</si>
  <si>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</si>
  <si>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</si>
  <si>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</si>
  <si>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</si>
  <si>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</si>
  <si>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</si>
  <si>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</si>
  <si>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</si>
  <si>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</si>
  <si>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</si>
  <si>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</si>
  <si>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</si>
  <si>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</si>
  <si>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</si>
  <si>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</si>
  <si>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</si>
  <si>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</si>
  <si>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</si>
  <si>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</si>
  <si>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</si>
  <si>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</si>
  <si>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</si>
  <si>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</si>
  <si>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</si>
  <si>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</si>
  <si>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</si>
  <si>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</si>
  <si>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</si>
  <si>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</si>
  <si>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</si>
  <si>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</si>
  <si>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</si>
  <si>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</si>
  <si>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</si>
  <si>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</si>
  <si>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</si>
  <si>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</si>
  <si>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</si>
  <si>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</si>
  <si>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</si>
  <si>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</si>
  <si>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</si>
  <si>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</si>
  <si>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</si>
  <si>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</si>
  <si>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</si>
  <si>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</si>
  <si>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</si>
  <si>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</si>
  <si>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</si>
  <si>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</si>
  <si>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</si>
  <si>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</si>
  <si>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</si>
  <si>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</si>
  <si>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</si>
  <si>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</si>
  <si>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</si>
  <si>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</si>
  <si>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</si>
  <si>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</si>
  <si>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Бензин А - 95</t>
  </si>
  <si>
    <t>Запчастини та комплектуючі до автомобілів</t>
  </si>
  <si>
    <t>Послуги по охоронній сингналізації</t>
  </si>
  <si>
    <t>Ліга-закон</t>
  </si>
  <si>
    <t>Інтернет зв'язок</t>
  </si>
  <si>
    <t xml:space="preserve">Захищений канал зв’язку 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</si>
  <si>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</si>
  <si>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</si>
  <si>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 xml:space="preserve">Послуги телефонного звязку та користування  каналами зв’язку </t>
  </si>
  <si>
    <t>Вивезення та утилізація твердих побутових відходів</t>
  </si>
  <si>
    <t>Експлуатаційні послуги</t>
  </si>
  <si>
    <t>Оплата теплопостачання</t>
  </si>
  <si>
    <t>Послуги водовідведення</t>
  </si>
  <si>
    <t>Гаряча вода</t>
  </si>
  <si>
    <t>Електроенергія</t>
  </si>
  <si>
    <t>09211000-1</t>
  </si>
  <si>
    <t>66515200-5</t>
  </si>
  <si>
    <t>63710000-9</t>
  </si>
  <si>
    <t>85100000-0</t>
  </si>
  <si>
    <t>50310000-1</t>
  </si>
  <si>
    <t>72410000-7</t>
  </si>
  <si>
    <t>72260000-5</t>
  </si>
  <si>
    <t>09321000-5</t>
  </si>
  <si>
    <t>90400000-1</t>
  </si>
  <si>
    <t>09310000-5</t>
  </si>
  <si>
    <t>09323000-9</t>
  </si>
  <si>
    <t>64210000-1</t>
  </si>
  <si>
    <t>90513000-6</t>
  </si>
  <si>
    <t>66110000-4</t>
  </si>
  <si>
    <t>72318000-7</t>
  </si>
  <si>
    <t>79800000-2</t>
  </si>
  <si>
    <t>Холодна вода</t>
  </si>
  <si>
    <t>41110000-3</t>
  </si>
  <si>
    <t>30230000-0</t>
  </si>
  <si>
    <t>66512100-3</t>
  </si>
  <si>
    <t>50116500-6</t>
  </si>
  <si>
    <t>72222000-7</t>
  </si>
  <si>
    <t>Сертифікація  захищеного каналу звя’ззку</t>
  </si>
  <si>
    <t>90520000-8</t>
  </si>
  <si>
    <t>50610000-4</t>
  </si>
  <si>
    <t>Навчання, семінари</t>
  </si>
  <si>
    <t>80511000-9</t>
  </si>
  <si>
    <t>70220000-9</t>
  </si>
  <si>
    <t>72310000-1</t>
  </si>
  <si>
    <t>Архів</t>
  </si>
  <si>
    <t>Установа</t>
  </si>
  <si>
    <t>Канцелярські товари</t>
  </si>
  <si>
    <t>Папір</t>
  </si>
  <si>
    <t>30197630-1</t>
  </si>
  <si>
    <t>Тканина (сатин)</t>
  </si>
  <si>
    <t>19210000-1</t>
  </si>
  <si>
    <t>Установа, Архів</t>
  </si>
  <si>
    <t>09130000-9</t>
  </si>
  <si>
    <t>Мінеральна вода</t>
  </si>
  <si>
    <t>15980000-1</t>
  </si>
  <si>
    <t>Рукавиці гумові, х/б</t>
  </si>
  <si>
    <t>18140000-2</t>
  </si>
  <si>
    <t>шпагат для підшивки</t>
  </si>
  <si>
    <t>19430000-9</t>
  </si>
  <si>
    <t>Нитки для зшивання</t>
  </si>
  <si>
    <t>19440000-2</t>
  </si>
  <si>
    <t>Марки поштові</t>
  </si>
  <si>
    <t>22410000-7</t>
  </si>
  <si>
    <t>Друкарська фарба</t>
  </si>
  <si>
    <t>22610000-9</t>
  </si>
  <si>
    <t>Папір для нотаток, закладка стікер, журнал</t>
  </si>
  <si>
    <t>22810000-1</t>
  </si>
  <si>
    <t>Зошити</t>
  </si>
  <si>
    <t>22830000-7</t>
  </si>
  <si>
    <t>Папки паперові, на завязках, швидкозшивачі, справи, папки накопичувальні</t>
  </si>
  <si>
    <t>22850000-3</t>
  </si>
  <si>
    <t>калькулятори</t>
  </si>
  <si>
    <t>30140000-2</t>
  </si>
  <si>
    <t>30190000-7</t>
  </si>
  <si>
    <t>Розетки, вимакачі</t>
  </si>
  <si>
    <t>31220000-4</t>
  </si>
  <si>
    <t>Батарейки, батарейки-акумулятори</t>
  </si>
  <si>
    <t>31410000-3</t>
  </si>
  <si>
    <t>31500000-1</t>
  </si>
  <si>
    <t>Лампи накалювання, рефлекторні, лампи лб, стартер, дросель</t>
  </si>
  <si>
    <t>Мило рідке</t>
  </si>
  <si>
    <t>33700000-7</t>
  </si>
  <si>
    <t>Серветки вологі, рушники паперові, теалутний папір</t>
  </si>
  <si>
    <t>33760000-5</t>
  </si>
  <si>
    <t>Вогнегасники</t>
  </si>
  <si>
    <t>35110000-8</t>
  </si>
  <si>
    <t>Господарчі товари</t>
  </si>
  <si>
    <t>39220000-0</t>
  </si>
  <si>
    <t>Серветки для прибирання</t>
  </si>
  <si>
    <t>39520000-3</t>
  </si>
  <si>
    <t>Освіжувач повітря</t>
  </si>
  <si>
    <t>39810000-3</t>
  </si>
  <si>
    <t>Білизна, засіб для миття вікон,  мило господарче</t>
  </si>
  <si>
    <t>42130000-9</t>
  </si>
  <si>
    <t>39830000-9</t>
  </si>
  <si>
    <t>44140000-3</t>
  </si>
  <si>
    <t>Замки, серцевини, завіси, ручки дверні</t>
  </si>
  <si>
    <t>44520000-1</t>
  </si>
  <si>
    <t>50100000-6</t>
  </si>
  <si>
    <t>64120000-3</t>
  </si>
  <si>
    <t>64220000-4</t>
  </si>
  <si>
    <t>66510000-8</t>
  </si>
  <si>
    <t>98340000-8</t>
  </si>
  <si>
    <t>79710000-4</t>
  </si>
  <si>
    <t>85140000-2</t>
  </si>
  <si>
    <t>Квіткова продукція</t>
  </si>
  <si>
    <t>03120000-8</t>
  </si>
  <si>
    <t>Наше місто</t>
  </si>
  <si>
    <t>Ритуальні вінки, суверна продукція</t>
  </si>
  <si>
    <t>39290000-1</t>
  </si>
  <si>
    <t>вітальні адреси, вітальні листівки, листівки</t>
  </si>
  <si>
    <t>22300000-3</t>
  </si>
  <si>
    <t>Прапори міста</t>
  </si>
  <si>
    <t>35820000-8</t>
  </si>
  <si>
    <t>Білборди, сіті лайти</t>
  </si>
  <si>
    <t>22460000-2</t>
  </si>
  <si>
    <t>Послуги харчування</t>
  </si>
  <si>
    <t>55320000-9</t>
  </si>
  <si>
    <t>Наклеювання білбордів</t>
  </si>
  <si>
    <t>79340000-9</t>
  </si>
  <si>
    <t>Оренда приміщень</t>
  </si>
  <si>
    <t>Членські внески</t>
  </si>
  <si>
    <t>98130000-3</t>
  </si>
  <si>
    <t>Висвітлення депутатської діяльності</t>
  </si>
  <si>
    <t>Програма</t>
  </si>
  <si>
    <t>Бензин</t>
  </si>
  <si>
    <t>Програма Моб. Роботи</t>
  </si>
  <si>
    <t>Витрати на перевезення резервістів</t>
  </si>
  <si>
    <t>60140000-1</t>
  </si>
  <si>
    <t>Папки паперові, на завязках, швидкозшивачі, бланки, журнали та інше</t>
  </si>
  <si>
    <t>22800000-8</t>
  </si>
  <si>
    <t>Системний блок</t>
  </si>
  <si>
    <t>30210000-4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</si>
  <si>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</si>
  <si>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</si>
  <si>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 xml:space="preserve">Послуги з ремонту і технічного обслуговування електричного і механічного устаткування будівель </t>
  </si>
  <si>
    <t xml:space="preserve">50710000-5 </t>
  </si>
  <si>
    <t xml:space="preserve">79130000-4 </t>
  </si>
  <si>
    <t>Нотаріальні послуги (Витяг про наявність обтяжень чи обмежень стосовно розпорядження майном та інше)</t>
  </si>
  <si>
    <t>34330000-9</t>
  </si>
  <si>
    <t>Комп'ютерна техніка (принтери, монітори, сканери) електронні ключі, диски</t>
  </si>
  <si>
    <t>Телефонні апарати</t>
  </si>
  <si>
    <t>32550000-3</t>
  </si>
  <si>
    <t>Чайники електричні</t>
  </si>
  <si>
    <t>39710000-2</t>
  </si>
  <si>
    <t>Мережеві фільтри</t>
  </si>
  <si>
    <t>31210000-1</t>
  </si>
  <si>
    <t>Зарядний пристрій для батарейок-акумуляторів</t>
  </si>
  <si>
    <t>31158000-8</t>
  </si>
  <si>
    <t>Меблі офісні</t>
  </si>
  <si>
    <t>39130000-2</t>
  </si>
  <si>
    <t>Стільці, крісла офісні</t>
  </si>
  <si>
    <t>39110000-6</t>
  </si>
  <si>
    <t>Металева решітка із замком</t>
  </si>
  <si>
    <t>Полуга зі встановлення металевої решітки із замком</t>
  </si>
  <si>
    <t>45340000-2</t>
  </si>
  <si>
    <t>Архітектурні, інженерні та планувальні послуги (виготовлення технічного паспорту, експертно-грошова оцінка будівліта зем. ділянки)</t>
  </si>
  <si>
    <t>71240000-2</t>
  </si>
  <si>
    <t>Встановлення системи охорони в приміщенні РСО (каб. 29)</t>
  </si>
  <si>
    <t>35120000-1</t>
  </si>
  <si>
    <t>Поточний ремонт та технічне обслуговування автомобілів</t>
  </si>
  <si>
    <t>Послуга по наданню та обслуговуванню електронного цифрового підпису</t>
  </si>
  <si>
    <t>Установа (спец.фонд)</t>
  </si>
  <si>
    <t>Придбання БФП (принтер)</t>
  </si>
  <si>
    <t xml:space="preserve">44221000-5 </t>
  </si>
  <si>
    <t>Повірка вогнегасників, технічне обслуговування та щорічна перезарядка</t>
  </si>
  <si>
    <t>Інструктаж водіїв</t>
  </si>
  <si>
    <t>Щоденний медичний огляд</t>
  </si>
  <si>
    <t>Змішувачі, кран букса, арматура для унітазу</t>
  </si>
  <si>
    <t>Гофра</t>
  </si>
  <si>
    <t>Страхування орендованих приміщень</t>
  </si>
  <si>
    <t>Щоденний технічний огляд автомобілів</t>
  </si>
  <si>
    <t>Страхування автомобілів</t>
  </si>
  <si>
    <t>Страхування водіїв</t>
  </si>
  <si>
    <t>Послуги шономонтажу</t>
  </si>
  <si>
    <t>Поточний ремонт та обслуговування оргтехніки</t>
  </si>
  <si>
    <t>Супроводження  програмного забезпечення M.E.Doc</t>
  </si>
  <si>
    <t>Послуги спец.зв*язку</t>
  </si>
  <si>
    <t>Інформаційна підтримка сайту</t>
  </si>
  <si>
    <t>Медичний огляд водіїв</t>
  </si>
  <si>
    <t>Утилізація небезпечних выдходів (ламп, шин, масла моторного, акумуляторів)</t>
  </si>
  <si>
    <t xml:space="preserve">Додаток до річного плану закупівель на 2018 рік  станом на 26.06.2018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</si>
</sst>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55555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/>
    </xf>
    <xf numFmtId="4" fontId="7" fillId="4" borderId="0" xfId="0" applyNumberFormat="1" applyFont="1" applyFill="1" applyAlignment="1">
      <alignment horizontal="right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topLeftCell="A29" zoomScale="85" zoomScaleNormal="85" workbookViewId="0">
      <selection sqref="A1:K44"/>
    </sheetView>
  </sheetViews>
  <sheetFormatPr defaultRowHeight="15.75" x14ac:dyDescent="0.25"/>
  <cols>
    <col min="1" max="1" width="29" style="17" customWidth="1"/>
    <col min="2" max="2" width="25.5703125" style="17" customWidth="1"/>
    <col min="3" max="3" width="18.42578125" style="29" customWidth="1"/>
    <col min="4" max="4" width="17.28515625" style="17" customWidth="1"/>
    <col min="5" max="5" width="12.5703125" style="17" customWidth="1"/>
    <col min="6" max="6" width="40.7109375" style="17" customWidth="1"/>
    <col min="7" max="7" width="24.140625" style="18" customWidth="1"/>
    <col min="8" max="8" width="17.28515625" style="17" customWidth="1"/>
    <col min="9" max="9" width="33.7109375" style="17" hidden="1" customWidth="1"/>
    <col min="10" max="10" width="24.140625" style="17" customWidth="1"/>
    <col min="11" max="11" width="23.5703125" style="17" customWidth="1"/>
    <col min="12" max="12" width="14.28515625" style="17" customWidth="1"/>
    <col min="13" max="13" width="20.85546875" style="17" customWidth="1"/>
    <col min="14" max="14" width="17" style="19" customWidth="1"/>
    <col min="15" max="15" width="18.5703125" style="17" customWidth="1"/>
    <col min="16" max="16" width="29.85546875" style="17" customWidth="1"/>
    <col min="17" max="17" width="23.140625" style="17" customWidth="1"/>
    <col min="18" max="18" width="17.7109375" style="17" customWidth="1"/>
    <col min="19" max="19" width="16.5703125" style="17" customWidth="1"/>
    <col min="20" max="20" width="18.7109375" style="17" customWidth="1"/>
    <col min="21" max="21" width="16" style="17" customWidth="1"/>
    <col min="22" max="22" width="26" style="17" customWidth="1"/>
    <col min="23" max="16384" width="9.140625" style="17"/>
  </cols>
  <sheetData>
    <row r="1" spans="1:22" ht="18.75" x14ac:dyDescent="0.3">
      <c r="C1" s="34" t="s">
        <v>244</v>
      </c>
    </row>
    <row r="2" spans="1:22" ht="18.75" x14ac:dyDescent="0.3">
      <c r="C2" s="34" t="s">
        <v>196</v>
      </c>
    </row>
    <row r="3" spans="1:22" ht="18.75" x14ac:dyDescent="0.3">
      <c r="C3" s="34"/>
      <c r="D3" s="17" t="s">
        <v>197</v>
      </c>
      <c r="E3" s="35"/>
    </row>
    <row r="4" spans="1:22" ht="16.5" thickBot="1" x14ac:dyDescent="0.3"/>
    <row r="5" spans="1:22" ht="138" customHeight="1" thickBot="1" x14ac:dyDescent="0.3">
      <c r="A5" s="1" t="s">
        <v>46</v>
      </c>
      <c r="B5" s="3" t="s">
        <v>7</v>
      </c>
      <c r="C5" s="36" t="s">
        <v>0</v>
      </c>
      <c r="D5" s="3" t="s">
        <v>1</v>
      </c>
      <c r="E5" s="6" t="s">
        <v>2</v>
      </c>
      <c r="F5" s="5" t="s">
        <v>6</v>
      </c>
      <c r="G5" s="13" t="s">
        <v>19</v>
      </c>
      <c r="H5" s="2" t="s">
        <v>20</v>
      </c>
      <c r="I5" s="20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5" t="s">
        <v>4</v>
      </c>
      <c r="O5" s="7" t="s">
        <v>23</v>
      </c>
      <c r="P5" s="14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4" t="s">
        <v>57</v>
      </c>
    </row>
    <row r="6" spans="1:22" ht="36" customHeight="1" x14ac:dyDescent="0.25">
      <c r="A6" s="30" t="s">
        <v>64</v>
      </c>
      <c r="B6" s="30" t="s">
        <v>8</v>
      </c>
      <c r="C6" s="54">
        <f>18000+27000+15000</f>
        <v>60000</v>
      </c>
      <c r="D6" s="30" t="s">
        <v>108</v>
      </c>
      <c r="E6" s="30">
        <v>2018</v>
      </c>
      <c r="F6" s="30" t="s">
        <v>58</v>
      </c>
      <c r="G6" s="31">
        <v>43101</v>
      </c>
      <c r="H6" s="30" t="s">
        <v>202</v>
      </c>
      <c r="I6" s="30"/>
      <c r="J6" s="30">
        <v>2210</v>
      </c>
      <c r="K6" s="46"/>
      <c r="L6" s="10"/>
      <c r="M6" s="10"/>
      <c r="N6" s="16"/>
      <c r="O6" s="10"/>
      <c r="P6" s="10"/>
      <c r="Q6" s="10"/>
      <c r="R6" s="10"/>
      <c r="S6" s="10" t="s">
        <v>10</v>
      </c>
      <c r="T6" s="16"/>
      <c r="U6" s="10"/>
      <c r="V6" s="10"/>
    </row>
    <row r="7" spans="1:22" x14ac:dyDescent="0.25">
      <c r="A7" s="40" t="s">
        <v>63</v>
      </c>
      <c r="B7" s="30" t="s">
        <v>8</v>
      </c>
      <c r="C7" s="41">
        <f>72870+100000</f>
        <v>172870</v>
      </c>
      <c r="D7" s="40" t="s">
        <v>108</v>
      </c>
      <c r="E7" s="30">
        <v>2018</v>
      </c>
      <c r="F7" s="30" t="s">
        <v>58</v>
      </c>
      <c r="G7" s="31">
        <v>43102</v>
      </c>
      <c r="H7" s="44" t="s">
        <v>115</v>
      </c>
      <c r="I7" s="40"/>
      <c r="J7" s="40">
        <v>2210</v>
      </c>
      <c r="K7" s="47"/>
      <c r="L7" s="24"/>
      <c r="M7" s="24"/>
      <c r="N7" s="26"/>
      <c r="O7" s="21"/>
      <c r="P7" s="21"/>
      <c r="Q7" s="21"/>
      <c r="R7" s="21"/>
      <c r="S7" s="21"/>
      <c r="T7" s="21"/>
      <c r="U7" s="21"/>
    </row>
    <row r="8" spans="1:22" x14ac:dyDescent="0.25">
      <c r="A8" s="37" t="s">
        <v>62</v>
      </c>
      <c r="B8" s="9" t="s">
        <v>8</v>
      </c>
      <c r="C8" s="39">
        <v>13000</v>
      </c>
      <c r="D8" s="37" t="s">
        <v>108</v>
      </c>
      <c r="E8" s="9">
        <v>2018</v>
      </c>
      <c r="F8" s="9" t="s">
        <v>43</v>
      </c>
      <c r="G8" s="11">
        <v>43103</v>
      </c>
      <c r="H8" s="37" t="s">
        <v>78</v>
      </c>
      <c r="I8" s="37"/>
      <c r="J8" s="37">
        <v>2210</v>
      </c>
      <c r="K8" s="47"/>
      <c r="L8" s="24"/>
      <c r="M8" s="24"/>
      <c r="N8" s="26"/>
      <c r="O8" s="21"/>
      <c r="P8" s="21"/>
      <c r="Q8" s="21"/>
      <c r="R8" s="21"/>
      <c r="S8" s="21"/>
      <c r="T8" s="21"/>
      <c r="U8" s="21"/>
    </row>
    <row r="9" spans="1:22" x14ac:dyDescent="0.25">
      <c r="A9" s="37" t="s">
        <v>116</v>
      </c>
      <c r="B9" s="9" t="s">
        <v>8</v>
      </c>
      <c r="C9" s="39">
        <v>4050</v>
      </c>
      <c r="D9" s="37" t="s">
        <v>108</v>
      </c>
      <c r="E9" s="9">
        <v>2018</v>
      </c>
      <c r="F9" s="9" t="s">
        <v>43</v>
      </c>
      <c r="G9" s="11">
        <v>43132</v>
      </c>
      <c r="H9" s="37" t="s">
        <v>117</v>
      </c>
      <c r="I9" s="37"/>
      <c r="J9" s="37">
        <v>2210</v>
      </c>
      <c r="K9" s="47"/>
      <c r="L9" s="24"/>
      <c r="M9" s="24"/>
      <c r="N9" s="26"/>
      <c r="O9" s="21"/>
      <c r="P9" s="21"/>
      <c r="Q9" s="21"/>
      <c r="R9" s="21"/>
      <c r="S9" s="21"/>
      <c r="T9" s="21"/>
      <c r="U9" s="21"/>
    </row>
    <row r="10" spans="1:22" x14ac:dyDescent="0.25">
      <c r="A10" s="37" t="s">
        <v>118</v>
      </c>
      <c r="B10" s="9" t="s">
        <v>8</v>
      </c>
      <c r="C10" s="39">
        <v>1000</v>
      </c>
      <c r="D10" s="37" t="s">
        <v>108</v>
      </c>
      <c r="E10" s="9">
        <v>2018</v>
      </c>
      <c r="F10" s="9" t="s">
        <v>43</v>
      </c>
      <c r="G10" s="11">
        <v>43252</v>
      </c>
      <c r="H10" s="37" t="s">
        <v>119</v>
      </c>
      <c r="I10" s="37"/>
      <c r="J10" s="37">
        <v>2210</v>
      </c>
      <c r="K10" s="47"/>
      <c r="L10" s="24"/>
      <c r="M10" s="24"/>
      <c r="N10" s="26"/>
      <c r="O10" s="21"/>
      <c r="P10" s="21"/>
      <c r="Q10" s="21"/>
      <c r="R10" s="21"/>
      <c r="S10" s="21"/>
      <c r="T10" s="21"/>
      <c r="U10" s="21"/>
    </row>
    <row r="11" spans="1:22" x14ac:dyDescent="0.25">
      <c r="A11" s="37" t="s">
        <v>120</v>
      </c>
      <c r="B11" s="9" t="s">
        <v>8</v>
      </c>
      <c r="C11" s="39">
        <v>180</v>
      </c>
      <c r="D11" s="37" t="s">
        <v>108</v>
      </c>
      <c r="E11" s="9">
        <v>2018</v>
      </c>
      <c r="F11" s="9" t="s">
        <v>43</v>
      </c>
      <c r="G11" s="11">
        <v>43132</v>
      </c>
      <c r="H11" s="37" t="s">
        <v>121</v>
      </c>
      <c r="I11" s="37"/>
      <c r="J11" s="37">
        <v>2210</v>
      </c>
      <c r="K11" s="47"/>
      <c r="L11" s="24"/>
      <c r="M11" s="24"/>
      <c r="N11" s="26"/>
      <c r="O11" s="21"/>
      <c r="P11" s="21"/>
      <c r="Q11" s="21"/>
      <c r="R11" s="21"/>
      <c r="S11" s="21"/>
      <c r="T11" s="21"/>
      <c r="U11" s="21"/>
    </row>
    <row r="12" spans="1:22" x14ac:dyDescent="0.25">
      <c r="A12" s="37" t="s">
        <v>122</v>
      </c>
      <c r="B12" s="9" t="s">
        <v>8</v>
      </c>
      <c r="C12" s="39">
        <v>250</v>
      </c>
      <c r="D12" s="37" t="s">
        <v>108</v>
      </c>
      <c r="E12" s="9">
        <v>2018</v>
      </c>
      <c r="F12" s="9" t="s">
        <v>43</v>
      </c>
      <c r="G12" s="11">
        <v>43132</v>
      </c>
      <c r="H12" s="37" t="s">
        <v>123</v>
      </c>
      <c r="I12" s="37"/>
      <c r="J12" s="37">
        <v>2210</v>
      </c>
      <c r="K12" s="47"/>
      <c r="L12" s="24"/>
      <c r="M12" s="24"/>
      <c r="N12" s="26"/>
      <c r="O12" s="21"/>
      <c r="P12" s="21"/>
      <c r="Q12" s="21"/>
      <c r="R12" s="21"/>
      <c r="S12" s="21"/>
      <c r="T12" s="21"/>
      <c r="U12" s="21"/>
    </row>
    <row r="13" spans="1:22" x14ac:dyDescent="0.25">
      <c r="A13" s="37" t="s">
        <v>124</v>
      </c>
      <c r="B13" s="9" t="s">
        <v>8</v>
      </c>
      <c r="C13" s="39">
        <f>12400+4650</f>
        <v>17050</v>
      </c>
      <c r="D13" s="37" t="s">
        <v>108</v>
      </c>
      <c r="E13" s="9">
        <v>2018</v>
      </c>
      <c r="F13" s="9" t="s">
        <v>43</v>
      </c>
      <c r="G13" s="11">
        <v>43132</v>
      </c>
      <c r="H13" s="37" t="s">
        <v>125</v>
      </c>
      <c r="I13" s="37"/>
      <c r="J13" s="37">
        <v>2210</v>
      </c>
      <c r="K13" s="47"/>
      <c r="L13" s="24"/>
      <c r="M13" s="24"/>
      <c r="N13" s="26"/>
      <c r="O13" s="21"/>
      <c r="P13" s="21"/>
      <c r="Q13" s="21"/>
      <c r="R13" s="21"/>
      <c r="S13" s="21"/>
      <c r="T13" s="21"/>
      <c r="U13" s="21"/>
    </row>
    <row r="14" spans="1:22" x14ac:dyDescent="0.25">
      <c r="A14" s="37" t="s">
        <v>126</v>
      </c>
      <c r="B14" s="9" t="s">
        <v>8</v>
      </c>
      <c r="C14" s="39">
        <v>2800</v>
      </c>
      <c r="D14" s="37" t="s">
        <v>108</v>
      </c>
      <c r="E14" s="9"/>
      <c r="F14" s="9" t="s">
        <v>43</v>
      </c>
      <c r="G14" s="11">
        <v>43160</v>
      </c>
      <c r="H14" s="37" t="s">
        <v>127</v>
      </c>
      <c r="I14" s="37"/>
      <c r="J14" s="37">
        <v>2210</v>
      </c>
      <c r="K14" s="47"/>
      <c r="L14" s="24"/>
      <c r="M14" s="24"/>
      <c r="N14" s="26"/>
      <c r="O14" s="21"/>
      <c r="P14" s="21"/>
      <c r="Q14" s="21"/>
      <c r="R14" s="21"/>
      <c r="S14" s="21"/>
      <c r="T14" s="21"/>
      <c r="U14" s="21"/>
    </row>
    <row r="15" spans="1:22" ht="31.5" x14ac:dyDescent="0.25">
      <c r="A15" s="9" t="s">
        <v>128</v>
      </c>
      <c r="B15" s="9" t="s">
        <v>8</v>
      </c>
      <c r="C15" s="39">
        <v>6660</v>
      </c>
      <c r="D15" s="37" t="s">
        <v>108</v>
      </c>
      <c r="E15" s="9">
        <v>2018</v>
      </c>
      <c r="F15" s="9" t="s">
        <v>43</v>
      </c>
      <c r="G15" s="11">
        <v>43160</v>
      </c>
      <c r="H15" s="37" t="s">
        <v>129</v>
      </c>
      <c r="I15" s="37"/>
      <c r="J15" s="37">
        <v>2210</v>
      </c>
      <c r="K15" s="47"/>
      <c r="L15" s="24"/>
      <c r="M15" s="24"/>
      <c r="N15" s="26"/>
      <c r="O15" s="21"/>
      <c r="P15" s="21"/>
      <c r="Q15" s="21"/>
      <c r="R15" s="21"/>
      <c r="S15" s="21"/>
      <c r="T15" s="21"/>
      <c r="U15" s="21"/>
    </row>
    <row r="16" spans="1:22" x14ac:dyDescent="0.25">
      <c r="A16" s="9" t="s">
        <v>130</v>
      </c>
      <c r="B16" s="9" t="s">
        <v>8</v>
      </c>
      <c r="C16" s="39">
        <v>50</v>
      </c>
      <c r="D16" s="37" t="s">
        <v>108</v>
      </c>
      <c r="E16" s="9">
        <v>2018</v>
      </c>
      <c r="F16" s="9" t="s">
        <v>43</v>
      </c>
      <c r="G16" s="11">
        <v>43161</v>
      </c>
      <c r="H16" s="37" t="s">
        <v>131</v>
      </c>
      <c r="I16" s="37"/>
      <c r="J16" s="37">
        <v>2210</v>
      </c>
      <c r="K16" s="47"/>
      <c r="L16" s="24"/>
      <c r="M16" s="24"/>
      <c r="N16" s="26"/>
      <c r="O16" s="21"/>
      <c r="P16" s="21"/>
      <c r="Q16" s="21"/>
      <c r="R16" s="21"/>
      <c r="S16" s="21"/>
      <c r="T16" s="21"/>
      <c r="U16" s="21"/>
    </row>
    <row r="17" spans="1:21" ht="63" x14ac:dyDescent="0.25">
      <c r="A17" s="9" t="s">
        <v>132</v>
      </c>
      <c r="B17" s="9" t="s">
        <v>8</v>
      </c>
      <c r="C17" s="39">
        <v>5940</v>
      </c>
      <c r="D17" s="37" t="s">
        <v>108</v>
      </c>
      <c r="E17" s="9">
        <v>2018</v>
      </c>
      <c r="F17" s="9" t="s">
        <v>43</v>
      </c>
      <c r="G17" s="11">
        <v>43162</v>
      </c>
      <c r="H17" s="37" t="s">
        <v>133</v>
      </c>
      <c r="I17" s="37"/>
      <c r="J17" s="37">
        <v>2210</v>
      </c>
      <c r="K17" s="47"/>
      <c r="L17" s="24"/>
      <c r="M17" s="24"/>
      <c r="N17" s="26"/>
      <c r="O17" s="21"/>
      <c r="P17" s="21"/>
      <c r="Q17" s="21"/>
      <c r="R17" s="21"/>
      <c r="S17" s="21"/>
      <c r="T17" s="21"/>
      <c r="U17" s="21"/>
    </row>
    <row r="18" spans="1:21" x14ac:dyDescent="0.25">
      <c r="A18" s="9" t="s">
        <v>134</v>
      </c>
      <c r="B18" s="9" t="s">
        <v>8</v>
      </c>
      <c r="C18" s="39">
        <v>325</v>
      </c>
      <c r="D18" s="37" t="s">
        <v>108</v>
      </c>
      <c r="E18" s="9">
        <v>2018</v>
      </c>
      <c r="F18" s="9" t="s">
        <v>43</v>
      </c>
      <c r="G18" s="11">
        <v>43163</v>
      </c>
      <c r="H18" s="37" t="s">
        <v>135</v>
      </c>
      <c r="I18" s="37"/>
      <c r="J18" s="37">
        <v>2210</v>
      </c>
      <c r="K18" s="47"/>
      <c r="L18" s="24"/>
      <c r="M18" s="24"/>
      <c r="N18" s="26"/>
      <c r="O18" s="21"/>
      <c r="P18" s="21"/>
      <c r="Q18" s="21"/>
      <c r="R18" s="21"/>
      <c r="S18" s="21"/>
      <c r="T18" s="21"/>
      <c r="U18" s="21"/>
    </row>
    <row r="19" spans="1:21" x14ac:dyDescent="0.25">
      <c r="A19" s="30" t="s">
        <v>109</v>
      </c>
      <c r="B19" s="30" t="s">
        <v>8</v>
      </c>
      <c r="C19" s="41">
        <f>63725+350</f>
        <v>64075</v>
      </c>
      <c r="D19" s="40" t="s">
        <v>108</v>
      </c>
      <c r="E19" s="30">
        <v>2018</v>
      </c>
      <c r="F19" s="30" t="s">
        <v>58</v>
      </c>
      <c r="G19" s="31">
        <v>43164</v>
      </c>
      <c r="H19" s="40" t="s">
        <v>136</v>
      </c>
      <c r="I19" s="40"/>
      <c r="J19" s="40">
        <v>2210</v>
      </c>
      <c r="K19" s="47"/>
      <c r="L19" s="24"/>
      <c r="M19" s="24"/>
      <c r="N19" s="26"/>
      <c r="O19" s="21"/>
      <c r="P19" s="21"/>
      <c r="Q19" s="21"/>
      <c r="R19" s="21"/>
      <c r="S19" s="21"/>
      <c r="T19" s="21"/>
      <c r="U19" s="21"/>
    </row>
    <row r="20" spans="1:21" ht="63" x14ac:dyDescent="0.25">
      <c r="A20" s="30" t="s">
        <v>203</v>
      </c>
      <c r="B20" s="30" t="s">
        <v>8</v>
      </c>
      <c r="C20" s="41">
        <f>5000+8500+45960</f>
        <v>59460</v>
      </c>
      <c r="D20" s="40" t="s">
        <v>108</v>
      </c>
      <c r="E20" s="30">
        <v>2018</v>
      </c>
      <c r="F20" s="30" t="s">
        <v>58</v>
      </c>
      <c r="G20" s="31">
        <v>43132</v>
      </c>
      <c r="H20" s="40" t="s">
        <v>96</v>
      </c>
      <c r="I20" s="40"/>
      <c r="J20" s="40">
        <v>2210</v>
      </c>
      <c r="K20" s="47"/>
      <c r="L20" s="24"/>
      <c r="M20" s="24"/>
      <c r="N20" s="26"/>
      <c r="O20" s="21"/>
      <c r="P20" s="21"/>
      <c r="Q20" s="21"/>
      <c r="R20" s="21"/>
      <c r="S20" s="21"/>
      <c r="T20" s="21"/>
      <c r="U20" s="21"/>
    </row>
    <row r="21" spans="1:21" x14ac:dyDescent="0.25">
      <c r="A21" s="37" t="s">
        <v>204</v>
      </c>
      <c r="B21" s="9" t="s">
        <v>8</v>
      </c>
      <c r="C21" s="38">
        <v>1400</v>
      </c>
      <c r="D21" s="37" t="s">
        <v>108</v>
      </c>
      <c r="E21" s="9">
        <v>2018</v>
      </c>
      <c r="F21" s="9" t="s">
        <v>43</v>
      </c>
      <c r="G21" s="11">
        <v>43313</v>
      </c>
      <c r="H21" s="37" t="s">
        <v>205</v>
      </c>
      <c r="I21" s="37"/>
      <c r="J21" s="37">
        <v>2210</v>
      </c>
      <c r="K21" s="47"/>
      <c r="L21" s="24"/>
      <c r="M21" s="24"/>
      <c r="N21" s="26"/>
      <c r="O21" s="21"/>
      <c r="P21" s="21"/>
      <c r="Q21" s="21"/>
      <c r="R21" s="21"/>
      <c r="S21" s="21"/>
      <c r="T21" s="21"/>
      <c r="U21" s="21"/>
    </row>
    <row r="22" spans="1:21" x14ac:dyDescent="0.25">
      <c r="A22" s="37" t="s">
        <v>206</v>
      </c>
      <c r="B22" s="9" t="s">
        <v>8</v>
      </c>
      <c r="C22" s="38">
        <v>700</v>
      </c>
      <c r="D22" s="37" t="s">
        <v>108</v>
      </c>
      <c r="E22" s="9">
        <v>2018</v>
      </c>
      <c r="F22" s="9" t="s">
        <v>43</v>
      </c>
      <c r="G22" s="11">
        <v>43313</v>
      </c>
      <c r="H22" s="37" t="s">
        <v>207</v>
      </c>
      <c r="I22" s="37"/>
      <c r="J22" s="37">
        <v>2210</v>
      </c>
      <c r="K22" s="47"/>
      <c r="L22" s="24"/>
      <c r="M22" s="24"/>
      <c r="N22" s="26"/>
      <c r="O22" s="21"/>
      <c r="P22" s="21"/>
      <c r="Q22" s="21"/>
      <c r="R22" s="21"/>
      <c r="S22" s="21"/>
      <c r="T22" s="21"/>
      <c r="U22" s="21"/>
    </row>
    <row r="23" spans="1:21" x14ac:dyDescent="0.25">
      <c r="A23" s="9" t="s">
        <v>208</v>
      </c>
      <c r="B23" s="9" t="s">
        <v>8</v>
      </c>
      <c r="C23" s="38">
        <v>1980</v>
      </c>
      <c r="D23" s="37" t="s">
        <v>108</v>
      </c>
      <c r="E23" s="9">
        <v>2018</v>
      </c>
      <c r="F23" s="9" t="s">
        <v>43</v>
      </c>
      <c r="G23" s="11">
        <v>43313</v>
      </c>
      <c r="H23" s="37" t="s">
        <v>209</v>
      </c>
      <c r="I23" s="37"/>
      <c r="J23" s="37">
        <v>2210</v>
      </c>
      <c r="K23" s="47"/>
      <c r="L23" s="24"/>
      <c r="M23" s="24"/>
      <c r="N23" s="26"/>
      <c r="O23" s="21"/>
      <c r="P23" s="21"/>
      <c r="Q23" s="21"/>
      <c r="R23" s="21"/>
      <c r="S23" s="21"/>
      <c r="T23" s="21"/>
      <c r="U23" s="21"/>
    </row>
    <row r="24" spans="1:21" x14ac:dyDescent="0.25">
      <c r="A24" s="9" t="s">
        <v>137</v>
      </c>
      <c r="B24" s="9" t="s">
        <v>8</v>
      </c>
      <c r="C24" s="39">
        <v>200</v>
      </c>
      <c r="D24" s="37" t="s">
        <v>108</v>
      </c>
      <c r="E24" s="9">
        <v>2018</v>
      </c>
      <c r="F24" s="9" t="s">
        <v>43</v>
      </c>
      <c r="G24" s="11">
        <v>43160</v>
      </c>
      <c r="H24" s="37" t="s">
        <v>138</v>
      </c>
      <c r="I24" s="37"/>
      <c r="J24" s="37">
        <v>2210</v>
      </c>
      <c r="K24" s="47"/>
      <c r="L24" s="24"/>
      <c r="M24" s="24"/>
      <c r="N24" s="26"/>
      <c r="O24" s="21"/>
      <c r="P24" s="21"/>
      <c r="Q24" s="21"/>
      <c r="R24" s="21"/>
      <c r="S24" s="21"/>
      <c r="T24" s="21"/>
      <c r="U24" s="21"/>
    </row>
    <row r="25" spans="1:21" ht="31.5" x14ac:dyDescent="0.25">
      <c r="A25" s="9" t="s">
        <v>210</v>
      </c>
      <c r="B25" s="9" t="s">
        <v>8</v>
      </c>
      <c r="C25" s="38">
        <v>920</v>
      </c>
      <c r="D25" s="37" t="s">
        <v>108</v>
      </c>
      <c r="E25" s="9">
        <v>2018</v>
      </c>
      <c r="F25" s="9" t="s">
        <v>43</v>
      </c>
      <c r="G25" s="11">
        <v>43313</v>
      </c>
      <c r="H25" s="37" t="s">
        <v>211</v>
      </c>
      <c r="I25" s="37"/>
      <c r="J25" s="37">
        <v>2210</v>
      </c>
      <c r="K25" s="47"/>
      <c r="L25" s="24"/>
      <c r="M25" s="24"/>
      <c r="N25" s="26"/>
      <c r="O25" s="21"/>
      <c r="P25" s="21"/>
      <c r="Q25" s="21"/>
      <c r="R25" s="21"/>
      <c r="S25" s="21"/>
      <c r="T25" s="21"/>
      <c r="U25" s="21"/>
    </row>
    <row r="26" spans="1:21" ht="31.5" x14ac:dyDescent="0.25">
      <c r="A26" s="9" t="s">
        <v>139</v>
      </c>
      <c r="B26" s="9" t="s">
        <v>8</v>
      </c>
      <c r="C26" s="39">
        <v>3500</v>
      </c>
      <c r="D26" s="37" t="s">
        <v>108</v>
      </c>
      <c r="E26" s="9">
        <v>2018</v>
      </c>
      <c r="F26" s="9" t="s">
        <v>43</v>
      </c>
      <c r="G26" s="11">
        <v>43132</v>
      </c>
      <c r="H26" s="37" t="s">
        <v>140</v>
      </c>
      <c r="I26" s="37"/>
      <c r="J26" s="37">
        <v>2210</v>
      </c>
      <c r="K26" s="47"/>
      <c r="L26" s="24"/>
      <c r="M26" s="24"/>
      <c r="N26" s="26"/>
      <c r="O26" s="21"/>
      <c r="P26" s="21"/>
      <c r="Q26" s="21"/>
      <c r="R26" s="21"/>
      <c r="S26" s="21"/>
      <c r="T26" s="21"/>
      <c r="U26" s="21"/>
    </row>
    <row r="27" spans="1:21" ht="47.25" x14ac:dyDescent="0.25">
      <c r="A27" s="9" t="s">
        <v>142</v>
      </c>
      <c r="B27" s="9" t="s">
        <v>8</v>
      </c>
      <c r="C27" s="39">
        <v>5270</v>
      </c>
      <c r="D27" s="37" t="s">
        <v>108</v>
      </c>
      <c r="E27" s="9">
        <v>2018</v>
      </c>
      <c r="F27" s="9" t="s">
        <v>43</v>
      </c>
      <c r="G27" s="11">
        <v>43160</v>
      </c>
      <c r="H27" s="37" t="s">
        <v>141</v>
      </c>
      <c r="I27" s="37"/>
      <c r="J27" s="37">
        <v>2210</v>
      </c>
      <c r="K27" s="47"/>
      <c r="L27" s="24"/>
      <c r="M27" s="24"/>
      <c r="N27" s="26"/>
      <c r="O27" s="21"/>
      <c r="P27" s="21"/>
      <c r="Q27" s="21"/>
      <c r="R27" s="21"/>
      <c r="S27" s="21"/>
      <c r="T27" s="21"/>
      <c r="U27" s="21"/>
    </row>
    <row r="28" spans="1:21" x14ac:dyDescent="0.25">
      <c r="A28" s="9" t="s">
        <v>143</v>
      </c>
      <c r="B28" s="9" t="s">
        <v>8</v>
      </c>
      <c r="C28" s="39">
        <v>400</v>
      </c>
      <c r="D28" s="37" t="s">
        <v>108</v>
      </c>
      <c r="E28" s="9">
        <v>2018</v>
      </c>
      <c r="F28" s="9" t="s">
        <v>43</v>
      </c>
      <c r="G28" s="11">
        <v>43160</v>
      </c>
      <c r="H28" s="37" t="s">
        <v>144</v>
      </c>
      <c r="I28" s="37"/>
      <c r="J28" s="37">
        <v>2210</v>
      </c>
      <c r="K28" s="47"/>
      <c r="L28" s="24"/>
      <c r="M28" s="24"/>
      <c r="N28" s="26"/>
      <c r="O28" s="21"/>
      <c r="P28" s="21"/>
      <c r="Q28" s="21"/>
      <c r="R28" s="21"/>
      <c r="S28" s="21"/>
      <c r="T28" s="21"/>
      <c r="U28" s="21"/>
    </row>
    <row r="29" spans="1:21" ht="31.5" x14ac:dyDescent="0.25">
      <c r="A29" s="9" t="s">
        <v>145</v>
      </c>
      <c r="B29" s="9" t="s">
        <v>8</v>
      </c>
      <c r="C29" s="39">
        <v>1220</v>
      </c>
      <c r="D29" s="37" t="s">
        <v>108</v>
      </c>
      <c r="E29" s="9">
        <v>2018</v>
      </c>
      <c r="F29" s="9" t="s">
        <v>43</v>
      </c>
      <c r="G29" s="11">
        <v>43160</v>
      </c>
      <c r="H29" s="37" t="s">
        <v>146</v>
      </c>
      <c r="I29" s="37"/>
      <c r="J29" s="37">
        <v>2210</v>
      </c>
      <c r="K29" s="47"/>
      <c r="L29" s="24"/>
      <c r="M29" s="24"/>
      <c r="N29" s="26"/>
      <c r="O29" s="21"/>
      <c r="P29" s="21"/>
      <c r="Q29" s="21"/>
      <c r="R29" s="21"/>
      <c r="S29" s="21"/>
      <c r="T29" s="21"/>
      <c r="U29" s="21"/>
    </row>
    <row r="30" spans="1:21" x14ac:dyDescent="0.25">
      <c r="A30" s="9" t="s">
        <v>212</v>
      </c>
      <c r="B30" s="9" t="s">
        <v>8</v>
      </c>
      <c r="C30" s="38">
        <v>21060</v>
      </c>
      <c r="D30" s="37" t="s">
        <v>108</v>
      </c>
      <c r="E30" s="9">
        <v>2018</v>
      </c>
      <c r="F30" s="9" t="s">
        <v>43</v>
      </c>
      <c r="G30" s="11">
        <v>43313</v>
      </c>
      <c r="H30" s="37" t="s">
        <v>213</v>
      </c>
      <c r="I30" s="37"/>
      <c r="J30" s="37">
        <v>2210</v>
      </c>
      <c r="K30" s="47"/>
      <c r="L30" s="24"/>
      <c r="M30" s="24"/>
      <c r="N30" s="26"/>
      <c r="O30" s="21"/>
      <c r="P30" s="21"/>
      <c r="Q30" s="21"/>
      <c r="R30" s="21"/>
      <c r="S30" s="21"/>
      <c r="T30" s="21"/>
      <c r="U30" s="21"/>
    </row>
    <row r="31" spans="1:21" x14ac:dyDescent="0.25">
      <c r="A31" s="9" t="s">
        <v>214</v>
      </c>
      <c r="B31" s="9" t="s">
        <v>8</v>
      </c>
      <c r="C31" s="38">
        <v>8200</v>
      </c>
      <c r="D31" s="37" t="s">
        <v>108</v>
      </c>
      <c r="E31" s="9">
        <v>2018</v>
      </c>
      <c r="F31" s="9" t="s">
        <v>43</v>
      </c>
      <c r="G31" s="11">
        <v>43313</v>
      </c>
      <c r="H31" s="37" t="s">
        <v>215</v>
      </c>
      <c r="I31" s="37"/>
      <c r="J31" s="37">
        <v>2210</v>
      </c>
      <c r="K31" s="47"/>
      <c r="L31" s="24"/>
      <c r="M31" s="24"/>
      <c r="N31" s="26"/>
      <c r="O31" s="21"/>
      <c r="P31" s="21"/>
      <c r="Q31" s="21"/>
      <c r="R31" s="21"/>
      <c r="S31" s="21"/>
      <c r="T31" s="21"/>
      <c r="U31" s="21"/>
    </row>
    <row r="32" spans="1:21" x14ac:dyDescent="0.25">
      <c r="A32" s="9" t="s">
        <v>147</v>
      </c>
      <c r="B32" s="9" t="s">
        <v>8</v>
      </c>
      <c r="C32" s="39">
        <v>5000</v>
      </c>
      <c r="D32" s="37" t="s">
        <v>108</v>
      </c>
      <c r="E32" s="9">
        <v>2018</v>
      </c>
      <c r="F32" s="9" t="s">
        <v>43</v>
      </c>
      <c r="G32" s="11">
        <v>43191</v>
      </c>
      <c r="H32" s="37" t="s">
        <v>148</v>
      </c>
      <c r="I32" s="37"/>
      <c r="J32" s="37">
        <v>2210</v>
      </c>
      <c r="K32" s="47"/>
      <c r="L32" s="24"/>
      <c r="M32" s="24"/>
      <c r="N32" s="26"/>
      <c r="O32" s="21"/>
      <c r="P32" s="21"/>
      <c r="Q32" s="21"/>
      <c r="R32" s="21"/>
      <c r="S32" s="21"/>
      <c r="T32" s="21"/>
      <c r="U32" s="21"/>
    </row>
    <row r="33" spans="1:21" x14ac:dyDescent="0.25">
      <c r="A33" s="9" t="s">
        <v>149</v>
      </c>
      <c r="B33" s="9" t="s">
        <v>8</v>
      </c>
      <c r="C33" s="39">
        <v>2200</v>
      </c>
      <c r="D33" s="37" t="s">
        <v>108</v>
      </c>
      <c r="E33" s="9">
        <v>2018</v>
      </c>
      <c r="F33" s="9" t="s">
        <v>43</v>
      </c>
      <c r="G33" s="11">
        <v>43132</v>
      </c>
      <c r="H33" s="37" t="s">
        <v>150</v>
      </c>
      <c r="I33" s="37"/>
      <c r="J33" s="37">
        <v>2210</v>
      </c>
      <c r="K33" s="47"/>
      <c r="L33" s="24"/>
      <c r="M33" s="24"/>
      <c r="N33" s="26"/>
      <c r="O33" s="21"/>
      <c r="P33" s="21"/>
      <c r="Q33" s="21"/>
      <c r="R33" s="21"/>
      <c r="S33" s="21"/>
      <c r="T33" s="21"/>
      <c r="U33" s="21"/>
    </row>
    <row r="34" spans="1:21" x14ac:dyDescent="0.25">
      <c r="A34" s="9" t="s">
        <v>151</v>
      </c>
      <c r="B34" s="9" t="s">
        <v>8</v>
      </c>
      <c r="C34" s="39">
        <v>360</v>
      </c>
      <c r="D34" s="37" t="s">
        <v>108</v>
      </c>
      <c r="E34" s="9">
        <v>2018</v>
      </c>
      <c r="F34" s="9" t="s">
        <v>43</v>
      </c>
      <c r="G34" s="11">
        <v>43160</v>
      </c>
      <c r="H34" s="37" t="s">
        <v>152</v>
      </c>
      <c r="I34" s="37"/>
      <c r="J34" s="37">
        <v>2210</v>
      </c>
      <c r="K34" s="47"/>
      <c r="L34" s="24"/>
      <c r="M34" s="24"/>
      <c r="N34" s="26"/>
      <c r="O34" s="21"/>
      <c r="P34" s="21"/>
      <c r="Q34" s="21"/>
      <c r="R34" s="21"/>
      <c r="S34" s="21"/>
      <c r="T34" s="21"/>
      <c r="U34" s="21"/>
    </row>
    <row r="35" spans="1:21" x14ac:dyDescent="0.25">
      <c r="A35" s="9" t="s">
        <v>153</v>
      </c>
      <c r="B35" s="9" t="s">
        <v>8</v>
      </c>
      <c r="C35" s="39">
        <v>300</v>
      </c>
      <c r="D35" s="37" t="s">
        <v>108</v>
      </c>
      <c r="E35" s="9">
        <v>2018</v>
      </c>
      <c r="F35" s="9" t="s">
        <v>43</v>
      </c>
      <c r="G35" s="11">
        <v>43161</v>
      </c>
      <c r="H35" s="37" t="s">
        <v>154</v>
      </c>
      <c r="I35" s="37"/>
      <c r="J35" s="37">
        <v>2210</v>
      </c>
      <c r="K35" s="47"/>
      <c r="L35" s="24"/>
      <c r="M35" s="24"/>
      <c r="N35" s="26"/>
      <c r="O35" s="21"/>
      <c r="P35" s="21"/>
      <c r="Q35" s="21"/>
      <c r="R35" s="21"/>
      <c r="S35" s="21"/>
      <c r="T35" s="21"/>
      <c r="U35" s="21"/>
    </row>
    <row r="36" spans="1:21" ht="31.5" x14ac:dyDescent="0.25">
      <c r="A36" s="9" t="s">
        <v>155</v>
      </c>
      <c r="B36" s="9" t="s">
        <v>8</v>
      </c>
      <c r="C36" s="39">
        <v>520</v>
      </c>
      <c r="D36" s="37" t="s">
        <v>108</v>
      </c>
      <c r="E36" s="9">
        <v>2018</v>
      </c>
      <c r="F36" s="9" t="s">
        <v>43</v>
      </c>
      <c r="G36" s="11">
        <v>43162</v>
      </c>
      <c r="H36" s="37" t="s">
        <v>157</v>
      </c>
      <c r="I36" s="37"/>
      <c r="J36" s="37">
        <v>2210</v>
      </c>
      <c r="K36" s="47"/>
      <c r="L36" s="24"/>
      <c r="M36" s="24"/>
      <c r="N36" s="26"/>
      <c r="O36" s="21"/>
      <c r="P36" s="21"/>
      <c r="Q36" s="21"/>
      <c r="R36" s="21"/>
      <c r="S36" s="21"/>
      <c r="T36" s="21"/>
      <c r="U36" s="21"/>
    </row>
    <row r="37" spans="1:21" ht="31.5" x14ac:dyDescent="0.25">
      <c r="A37" s="9" t="s">
        <v>231</v>
      </c>
      <c r="B37" s="9" t="s">
        <v>8</v>
      </c>
      <c r="C37" s="39">
        <v>1150</v>
      </c>
      <c r="D37" s="37" t="s">
        <v>108</v>
      </c>
      <c r="E37" s="9">
        <v>2018</v>
      </c>
      <c r="F37" s="9" t="s">
        <v>43</v>
      </c>
      <c r="G37" s="11">
        <v>43160</v>
      </c>
      <c r="H37" s="37" t="s">
        <v>156</v>
      </c>
      <c r="I37" s="37"/>
      <c r="J37" s="37">
        <v>2210</v>
      </c>
      <c r="K37" s="47"/>
      <c r="L37" s="24"/>
      <c r="M37" s="24"/>
      <c r="N37" s="26"/>
      <c r="O37" s="21"/>
      <c r="P37" s="21"/>
      <c r="Q37" s="21"/>
      <c r="R37" s="21"/>
      <c r="S37" s="21"/>
      <c r="T37" s="21"/>
      <c r="U37" s="21"/>
    </row>
    <row r="38" spans="1:21" x14ac:dyDescent="0.25">
      <c r="A38" s="9" t="s">
        <v>232</v>
      </c>
      <c r="B38" s="9" t="s">
        <v>8</v>
      </c>
      <c r="C38" s="39">
        <v>300</v>
      </c>
      <c r="D38" s="37" t="s">
        <v>108</v>
      </c>
      <c r="E38" s="9">
        <v>2018</v>
      </c>
      <c r="F38" s="9" t="s">
        <v>43</v>
      </c>
      <c r="G38" s="11">
        <v>43221</v>
      </c>
      <c r="H38" s="37" t="s">
        <v>158</v>
      </c>
      <c r="I38" s="37"/>
      <c r="J38" s="37">
        <v>2210</v>
      </c>
      <c r="K38" s="47"/>
      <c r="L38" s="24"/>
      <c r="M38" s="24"/>
      <c r="N38" s="26"/>
      <c r="O38" s="21"/>
      <c r="P38" s="21"/>
      <c r="Q38" s="21"/>
      <c r="R38" s="21"/>
      <c r="S38" s="21"/>
      <c r="T38" s="21"/>
      <c r="U38" s="21"/>
    </row>
    <row r="39" spans="1:21" ht="31.5" x14ac:dyDescent="0.25">
      <c r="A39" s="9" t="s">
        <v>159</v>
      </c>
      <c r="B39" s="9" t="s">
        <v>8</v>
      </c>
      <c r="C39" s="39">
        <v>3300</v>
      </c>
      <c r="D39" s="37" t="s">
        <v>108</v>
      </c>
      <c r="E39" s="9">
        <v>2018</v>
      </c>
      <c r="F39" s="9" t="s">
        <v>43</v>
      </c>
      <c r="G39" s="11">
        <v>43132</v>
      </c>
      <c r="H39" s="37" t="s">
        <v>160</v>
      </c>
      <c r="I39" s="37"/>
      <c r="J39" s="37">
        <v>2210</v>
      </c>
      <c r="K39" s="47"/>
      <c r="L39" s="24"/>
      <c r="M39" s="24"/>
      <c r="N39" s="26"/>
      <c r="O39" s="21"/>
      <c r="P39" s="21"/>
      <c r="Q39" s="21"/>
      <c r="R39" s="21"/>
      <c r="S39" s="21"/>
      <c r="T39" s="21"/>
      <c r="U39" s="21"/>
    </row>
    <row r="40" spans="1:21" ht="47.25" x14ac:dyDescent="0.25">
      <c r="A40" s="9" t="s">
        <v>192</v>
      </c>
      <c r="B40" s="9" t="s">
        <v>8</v>
      </c>
      <c r="C40" s="39">
        <v>5250</v>
      </c>
      <c r="D40" s="37" t="s">
        <v>107</v>
      </c>
      <c r="E40" s="9">
        <v>2018</v>
      </c>
      <c r="F40" s="9" t="s">
        <v>43</v>
      </c>
      <c r="G40" s="11">
        <v>43101</v>
      </c>
      <c r="H40" s="37" t="s">
        <v>193</v>
      </c>
      <c r="I40" s="37"/>
      <c r="J40" s="37">
        <v>2210</v>
      </c>
      <c r="K40" s="47"/>
      <c r="L40" s="24"/>
      <c r="M40" s="24"/>
      <c r="N40" s="26"/>
      <c r="O40" s="21"/>
      <c r="P40" s="21"/>
      <c r="Q40" s="21"/>
      <c r="R40" s="21"/>
      <c r="S40" s="21"/>
      <c r="T40" s="21"/>
      <c r="U40" s="21"/>
    </row>
    <row r="41" spans="1:21" x14ac:dyDescent="0.25">
      <c r="A41" s="37" t="s">
        <v>109</v>
      </c>
      <c r="B41" s="9" t="s">
        <v>8</v>
      </c>
      <c r="C41" s="39">
        <v>650</v>
      </c>
      <c r="D41" s="37" t="s">
        <v>107</v>
      </c>
      <c r="E41" s="9">
        <v>2018</v>
      </c>
      <c r="F41" s="9" t="s">
        <v>43</v>
      </c>
      <c r="G41" s="11">
        <v>43101</v>
      </c>
      <c r="H41" s="37" t="s">
        <v>136</v>
      </c>
      <c r="I41" s="37"/>
      <c r="J41" s="37">
        <v>2210</v>
      </c>
      <c r="K41" s="47"/>
      <c r="L41" s="24"/>
      <c r="M41" s="24"/>
      <c r="N41" s="26"/>
      <c r="O41" s="21"/>
      <c r="P41" s="21"/>
      <c r="Q41" s="21"/>
      <c r="R41" s="21"/>
      <c r="S41" s="21"/>
      <c r="T41" s="21"/>
      <c r="U41" s="21"/>
    </row>
    <row r="42" spans="1:21" x14ac:dyDescent="0.25">
      <c r="A42" s="37" t="s">
        <v>110</v>
      </c>
      <c r="B42" s="9" t="s">
        <v>8</v>
      </c>
      <c r="C42" s="39">
        <v>5000</v>
      </c>
      <c r="D42" s="37" t="s">
        <v>107</v>
      </c>
      <c r="E42" s="9">
        <v>2018</v>
      </c>
      <c r="F42" s="9" t="s">
        <v>43</v>
      </c>
      <c r="G42" s="11">
        <v>43101</v>
      </c>
      <c r="H42" s="37" t="s">
        <v>111</v>
      </c>
      <c r="I42" s="37"/>
      <c r="J42" s="37">
        <v>2210</v>
      </c>
      <c r="K42" s="47"/>
      <c r="L42" s="24"/>
      <c r="M42" s="24"/>
      <c r="N42" s="26"/>
      <c r="O42" s="21"/>
      <c r="P42" s="21"/>
      <c r="Q42" s="21"/>
      <c r="R42" s="21"/>
      <c r="S42" s="21"/>
      <c r="T42" s="21"/>
      <c r="U42" s="21"/>
    </row>
    <row r="43" spans="1:21" x14ac:dyDescent="0.25">
      <c r="A43" s="37" t="s">
        <v>112</v>
      </c>
      <c r="B43" s="9" t="s">
        <v>8</v>
      </c>
      <c r="C43" s="39">
        <v>3250</v>
      </c>
      <c r="D43" s="37" t="s">
        <v>107</v>
      </c>
      <c r="E43" s="9">
        <v>2018</v>
      </c>
      <c r="F43" s="9" t="s">
        <v>43</v>
      </c>
      <c r="G43" s="11">
        <v>43101</v>
      </c>
      <c r="H43" s="37" t="s">
        <v>113</v>
      </c>
      <c r="I43" s="37"/>
      <c r="J43" s="37">
        <v>2210</v>
      </c>
      <c r="K43" s="47"/>
      <c r="L43" s="24"/>
      <c r="M43" s="24"/>
      <c r="N43" s="26"/>
      <c r="O43" s="21"/>
      <c r="P43" s="21"/>
      <c r="Q43" s="21"/>
      <c r="R43" s="21"/>
      <c r="S43" s="21"/>
      <c r="T43" s="21"/>
      <c r="U43" s="21"/>
    </row>
    <row r="44" spans="1:21" x14ac:dyDescent="0.25">
      <c r="A44" s="37" t="s">
        <v>216</v>
      </c>
      <c r="B44" s="9" t="s">
        <v>8</v>
      </c>
      <c r="C44" s="38">
        <v>7000</v>
      </c>
      <c r="D44" s="37" t="s">
        <v>108</v>
      </c>
      <c r="E44" s="9">
        <v>2018</v>
      </c>
      <c r="F44" s="9" t="s">
        <v>43</v>
      </c>
      <c r="G44" s="11">
        <v>43282</v>
      </c>
      <c r="H44" s="37" t="s">
        <v>227</v>
      </c>
      <c r="I44" s="37"/>
      <c r="J44" s="37">
        <v>2210</v>
      </c>
      <c r="K44" s="47"/>
      <c r="L44" s="24"/>
      <c r="M44" s="24"/>
      <c r="N44" s="26"/>
      <c r="O44" s="21"/>
      <c r="P44" s="21"/>
      <c r="Q44" s="21"/>
      <c r="R44" s="21"/>
      <c r="S44" s="21"/>
      <c r="T44" s="21"/>
      <c r="U44" s="21"/>
    </row>
    <row r="45" spans="1:21" ht="31.5" x14ac:dyDescent="0.25">
      <c r="A45" s="9" t="s">
        <v>217</v>
      </c>
      <c r="B45" s="37" t="s">
        <v>8</v>
      </c>
      <c r="C45" s="38">
        <v>2000</v>
      </c>
      <c r="D45" s="37" t="s">
        <v>108</v>
      </c>
      <c r="E45" s="37">
        <v>2018</v>
      </c>
      <c r="F45" s="9" t="s">
        <v>43</v>
      </c>
      <c r="G45" s="11">
        <v>43282</v>
      </c>
      <c r="H45" s="37" t="s">
        <v>218</v>
      </c>
      <c r="I45" s="37"/>
      <c r="J45" s="37">
        <v>2240</v>
      </c>
      <c r="K45" s="47"/>
      <c r="L45" s="24"/>
      <c r="M45" s="24"/>
      <c r="N45" s="26"/>
      <c r="O45" s="21"/>
      <c r="P45" s="21"/>
      <c r="Q45" s="21"/>
      <c r="R45" s="21"/>
      <c r="S45" s="21"/>
      <c r="T45" s="21"/>
      <c r="U45" s="21"/>
    </row>
    <row r="46" spans="1:21" ht="31.5" x14ac:dyDescent="0.25">
      <c r="A46" s="9" t="s">
        <v>65</v>
      </c>
      <c r="B46" s="9" t="s">
        <v>8</v>
      </c>
      <c r="C46" s="39">
        <f>36000+9000-1184-3600-1500-1500</f>
        <v>37216</v>
      </c>
      <c r="D46" s="37" t="s">
        <v>108</v>
      </c>
      <c r="E46" s="9">
        <v>2018</v>
      </c>
      <c r="F46" s="9" t="s">
        <v>43</v>
      </c>
      <c r="G46" s="11">
        <v>43104</v>
      </c>
      <c r="H46" s="37" t="s">
        <v>166</v>
      </c>
      <c r="I46" s="37"/>
      <c r="J46" s="37">
        <v>2240</v>
      </c>
      <c r="K46" s="47"/>
      <c r="L46" s="24"/>
      <c r="M46" s="24"/>
      <c r="N46" s="26"/>
      <c r="O46" s="21"/>
      <c r="P46" s="21"/>
      <c r="Q46" s="21"/>
      <c r="R46" s="21"/>
      <c r="S46" s="21"/>
      <c r="T46" s="21"/>
      <c r="U46" s="21"/>
    </row>
    <row r="47" spans="1:21" ht="47.25" x14ac:dyDescent="0.25">
      <c r="A47" s="9" t="s">
        <v>221</v>
      </c>
      <c r="B47" s="37" t="s">
        <v>8</v>
      </c>
      <c r="C47" s="39">
        <v>11000</v>
      </c>
      <c r="D47" s="37" t="s">
        <v>108</v>
      </c>
      <c r="E47" s="37">
        <v>2018</v>
      </c>
      <c r="F47" s="9" t="s">
        <v>43</v>
      </c>
      <c r="G47" s="11">
        <v>43344</v>
      </c>
      <c r="H47" s="37" t="s">
        <v>222</v>
      </c>
      <c r="I47" s="37"/>
      <c r="J47" s="37">
        <v>2240</v>
      </c>
      <c r="K47" s="47"/>
      <c r="L47" s="24"/>
      <c r="M47" s="24"/>
      <c r="N47" s="26"/>
      <c r="O47" s="21"/>
      <c r="P47" s="21"/>
      <c r="Q47" s="21"/>
      <c r="R47" s="21"/>
      <c r="S47" s="21"/>
      <c r="T47" s="21"/>
      <c r="U47" s="21"/>
    </row>
    <row r="48" spans="1:21" ht="31.5" x14ac:dyDescent="0.25">
      <c r="A48" s="9" t="s">
        <v>233</v>
      </c>
      <c r="B48" s="9" t="s">
        <v>8</v>
      </c>
      <c r="C48" s="39">
        <v>1470</v>
      </c>
      <c r="D48" s="37" t="s">
        <v>108</v>
      </c>
      <c r="E48" s="9">
        <v>2018</v>
      </c>
      <c r="F48" s="9" t="s">
        <v>43</v>
      </c>
      <c r="G48" s="11">
        <v>43105</v>
      </c>
      <c r="H48" s="37" t="s">
        <v>79</v>
      </c>
      <c r="I48" s="37"/>
      <c r="J48" s="37">
        <v>2240</v>
      </c>
      <c r="K48" s="47"/>
      <c r="L48" s="24"/>
      <c r="M48" s="24"/>
      <c r="N48" s="26"/>
      <c r="O48" s="21"/>
      <c r="P48" s="21"/>
      <c r="Q48" s="21"/>
      <c r="R48" s="21"/>
      <c r="S48" s="21"/>
      <c r="T48" s="21"/>
      <c r="U48" s="21"/>
    </row>
    <row r="49" spans="1:21" ht="31.5" x14ac:dyDescent="0.25">
      <c r="A49" s="9" t="s">
        <v>234</v>
      </c>
      <c r="B49" s="9" t="s">
        <v>8</v>
      </c>
      <c r="C49" s="39">
        <v>6480</v>
      </c>
      <c r="D49" s="37" t="s">
        <v>108</v>
      </c>
      <c r="E49" s="9">
        <v>2018</v>
      </c>
      <c r="F49" s="9" t="s">
        <v>43</v>
      </c>
      <c r="G49" s="11">
        <v>43106</v>
      </c>
      <c r="H49" s="37" t="s">
        <v>80</v>
      </c>
      <c r="I49" s="37"/>
      <c r="J49" s="37">
        <v>2240</v>
      </c>
      <c r="K49" s="47"/>
      <c r="L49" s="24"/>
      <c r="M49" s="24"/>
      <c r="N49" s="26"/>
      <c r="O49" s="21"/>
      <c r="P49" s="21"/>
      <c r="Q49" s="21"/>
      <c r="R49" s="21"/>
      <c r="S49" s="21"/>
      <c r="T49" s="21"/>
      <c r="U49" s="21"/>
    </row>
    <row r="50" spans="1:21" x14ac:dyDescent="0.25">
      <c r="A50" s="45" t="s">
        <v>229</v>
      </c>
      <c r="B50" s="9" t="s">
        <v>8</v>
      </c>
      <c r="C50" s="39">
        <v>600</v>
      </c>
      <c r="D50" s="37" t="s">
        <v>108</v>
      </c>
      <c r="E50" s="9">
        <v>2018</v>
      </c>
      <c r="F50" s="9" t="s">
        <v>43</v>
      </c>
      <c r="G50" s="11">
        <v>43107</v>
      </c>
      <c r="H50" s="37" t="s">
        <v>80</v>
      </c>
      <c r="I50" s="37"/>
      <c r="J50" s="37">
        <v>2240</v>
      </c>
      <c r="K50" s="47"/>
      <c r="L50" s="24"/>
      <c r="M50" s="24"/>
      <c r="N50" s="26"/>
      <c r="O50" s="21"/>
      <c r="P50" s="21"/>
      <c r="Q50" s="21"/>
      <c r="R50" s="21"/>
      <c r="S50" s="21"/>
      <c r="T50" s="21"/>
      <c r="U50" s="21"/>
    </row>
    <row r="51" spans="1:21" x14ac:dyDescent="0.25">
      <c r="A51" s="37" t="s">
        <v>230</v>
      </c>
      <c r="B51" s="9" t="s">
        <v>8</v>
      </c>
      <c r="C51" s="39">
        <v>7020</v>
      </c>
      <c r="D51" s="37" t="s">
        <v>108</v>
      </c>
      <c r="E51" s="9">
        <v>2018</v>
      </c>
      <c r="F51" s="9" t="s">
        <v>43</v>
      </c>
      <c r="G51" s="11">
        <v>43108</v>
      </c>
      <c r="H51" s="37" t="s">
        <v>81</v>
      </c>
      <c r="I51" s="37"/>
      <c r="J51" s="37">
        <v>2240</v>
      </c>
      <c r="K51" s="47"/>
      <c r="L51" s="24"/>
      <c r="M51" s="24"/>
      <c r="N51" s="26"/>
      <c r="O51" s="21"/>
      <c r="P51" s="21"/>
      <c r="Q51" s="21"/>
      <c r="R51" s="21"/>
      <c r="S51" s="21"/>
      <c r="T51" s="21"/>
      <c r="U51" s="21"/>
    </row>
    <row r="52" spans="1:21" x14ac:dyDescent="0.25">
      <c r="A52" s="37" t="s">
        <v>235</v>
      </c>
      <c r="B52" s="9" t="s">
        <v>8</v>
      </c>
      <c r="C52" s="39">
        <f>1350+400</f>
        <v>1750</v>
      </c>
      <c r="D52" s="37" t="s">
        <v>108</v>
      </c>
      <c r="E52" s="9">
        <v>2018</v>
      </c>
      <c r="F52" s="9" t="s">
        <v>43</v>
      </c>
      <c r="G52" s="11">
        <v>43191</v>
      </c>
      <c r="H52" s="37" t="s">
        <v>164</v>
      </c>
      <c r="I52" s="37"/>
      <c r="J52" s="37">
        <v>2240</v>
      </c>
      <c r="K52" s="47"/>
      <c r="L52" s="24"/>
      <c r="M52" s="24"/>
      <c r="N52" s="26"/>
      <c r="O52" s="21"/>
      <c r="P52" s="21"/>
      <c r="Q52" s="21"/>
      <c r="R52" s="21"/>
      <c r="S52" s="21"/>
      <c r="T52" s="21"/>
      <c r="U52" s="21"/>
    </row>
    <row r="53" spans="1:21" x14ac:dyDescent="0.25">
      <c r="A53" s="37" t="s">
        <v>236</v>
      </c>
      <c r="B53" s="9" t="s">
        <v>8</v>
      </c>
      <c r="C53" s="39">
        <v>360</v>
      </c>
      <c r="D53" s="37" t="s">
        <v>108</v>
      </c>
      <c r="E53" s="9">
        <v>2018</v>
      </c>
      <c r="F53" s="9" t="s">
        <v>43</v>
      </c>
      <c r="G53" s="11">
        <v>43252</v>
      </c>
      <c r="H53" s="37" t="s">
        <v>97</v>
      </c>
      <c r="I53" s="37"/>
      <c r="J53" s="37">
        <v>2240</v>
      </c>
      <c r="K53" s="47"/>
      <c r="L53" s="24"/>
      <c r="M53" s="24"/>
      <c r="N53" s="26"/>
      <c r="O53" s="21"/>
      <c r="P53" s="21"/>
      <c r="Q53" s="21"/>
      <c r="R53" s="21"/>
      <c r="S53" s="21"/>
      <c r="T53" s="21"/>
      <c r="U53" s="21"/>
    </row>
    <row r="54" spans="1:21" ht="47.25" x14ac:dyDescent="0.25">
      <c r="A54" s="9" t="s">
        <v>223</v>
      </c>
      <c r="B54" s="9" t="s">
        <v>8</v>
      </c>
      <c r="C54" s="39">
        <f>18000+3600+7000</f>
        <v>28600</v>
      </c>
      <c r="D54" s="37" t="s">
        <v>108</v>
      </c>
      <c r="E54" s="9">
        <v>2018</v>
      </c>
      <c r="F54" s="9" t="s">
        <v>43</v>
      </c>
      <c r="G54" s="11">
        <v>43109</v>
      </c>
      <c r="H54" s="37" t="s">
        <v>161</v>
      </c>
      <c r="I54" s="37"/>
      <c r="J54" s="37">
        <v>2240</v>
      </c>
      <c r="K54" s="47"/>
      <c r="L54" s="24"/>
      <c r="M54" s="24"/>
      <c r="N54" s="26"/>
      <c r="O54" s="21"/>
      <c r="P54" s="21"/>
      <c r="Q54" s="21"/>
      <c r="R54" s="21"/>
      <c r="S54" s="21"/>
      <c r="T54" s="21"/>
      <c r="U54" s="21"/>
    </row>
    <row r="55" spans="1:21" x14ac:dyDescent="0.25">
      <c r="A55" s="9" t="s">
        <v>237</v>
      </c>
      <c r="B55" s="9" t="s">
        <v>8</v>
      </c>
      <c r="C55" s="39">
        <v>1400</v>
      </c>
      <c r="D55" s="37" t="s">
        <v>108</v>
      </c>
      <c r="E55" s="9">
        <v>2018</v>
      </c>
      <c r="F55" s="9" t="s">
        <v>43</v>
      </c>
      <c r="G55" s="11">
        <v>43191</v>
      </c>
      <c r="H55" s="37" t="s">
        <v>98</v>
      </c>
      <c r="I55" s="37"/>
      <c r="J55" s="37">
        <v>2240</v>
      </c>
      <c r="K55" s="47"/>
      <c r="L55" s="24"/>
      <c r="M55" s="24"/>
      <c r="N55" s="26"/>
      <c r="O55" s="21"/>
      <c r="P55" s="21"/>
      <c r="Q55" s="21"/>
      <c r="R55" s="21"/>
      <c r="S55" s="21"/>
      <c r="T55" s="21"/>
      <c r="U55" s="21"/>
    </row>
    <row r="56" spans="1:21" ht="31.5" x14ac:dyDescent="0.25">
      <c r="A56" s="9" t="s">
        <v>238</v>
      </c>
      <c r="B56" s="9" t="s">
        <v>8</v>
      </c>
      <c r="C56" s="39">
        <v>42000</v>
      </c>
      <c r="D56" s="37" t="s">
        <v>108</v>
      </c>
      <c r="E56" s="9">
        <v>2018</v>
      </c>
      <c r="F56" s="9" t="s">
        <v>43</v>
      </c>
      <c r="G56" s="11">
        <v>43110</v>
      </c>
      <c r="H56" s="37" t="s">
        <v>82</v>
      </c>
      <c r="I56" s="37"/>
      <c r="J56" s="37">
        <v>2240</v>
      </c>
      <c r="K56" s="47"/>
      <c r="L56" s="24"/>
      <c r="M56" s="24"/>
      <c r="N56" s="26"/>
      <c r="O56" s="21"/>
      <c r="P56" s="21"/>
      <c r="Q56" s="21"/>
      <c r="R56" s="21"/>
      <c r="S56" s="21"/>
      <c r="T56" s="21"/>
      <c r="U56" s="21"/>
    </row>
    <row r="57" spans="1:21" ht="63" x14ac:dyDescent="0.25">
      <c r="A57" s="9" t="s">
        <v>224</v>
      </c>
      <c r="B57" s="9" t="s">
        <v>8</v>
      </c>
      <c r="C57" s="39">
        <f>440+186+100+1000</f>
        <v>1726</v>
      </c>
      <c r="D57" s="37" t="s">
        <v>108</v>
      </c>
      <c r="E57" s="9">
        <v>2018</v>
      </c>
      <c r="F57" s="9" t="s">
        <v>43</v>
      </c>
      <c r="G57" s="11">
        <v>43111</v>
      </c>
      <c r="H57" s="37" t="s">
        <v>106</v>
      </c>
      <c r="I57" s="37"/>
      <c r="J57" s="37">
        <v>2240</v>
      </c>
      <c r="K57" s="47"/>
      <c r="L57" s="24"/>
      <c r="M57" s="24"/>
      <c r="N57" s="26"/>
      <c r="O57" s="21"/>
      <c r="P57" s="21"/>
      <c r="Q57" s="21"/>
      <c r="R57" s="21"/>
      <c r="S57" s="21"/>
      <c r="T57" s="21"/>
      <c r="U57" s="21"/>
    </row>
    <row r="58" spans="1:21" ht="47.25" x14ac:dyDescent="0.25">
      <c r="A58" s="9" t="s">
        <v>239</v>
      </c>
      <c r="B58" s="9" t="s">
        <v>8</v>
      </c>
      <c r="C58" s="39">
        <f>2750+998+400</f>
        <v>4148</v>
      </c>
      <c r="D58" s="37" t="s">
        <v>108</v>
      </c>
      <c r="E58" s="9">
        <v>2018</v>
      </c>
      <c r="F58" s="9" t="s">
        <v>43</v>
      </c>
      <c r="G58" s="11">
        <v>43112</v>
      </c>
      <c r="H58" s="37" t="s">
        <v>84</v>
      </c>
      <c r="I58" s="37"/>
      <c r="J58" s="37">
        <v>2240</v>
      </c>
      <c r="K58" s="47"/>
      <c r="L58" s="24"/>
      <c r="M58" s="24"/>
      <c r="N58" s="26"/>
      <c r="O58" s="21"/>
      <c r="P58" s="21"/>
      <c r="Q58" s="21"/>
      <c r="R58" s="21"/>
      <c r="S58" s="21"/>
      <c r="T58" s="21"/>
      <c r="U58" s="21"/>
    </row>
    <row r="59" spans="1:21" x14ac:dyDescent="0.25">
      <c r="A59" s="9" t="s">
        <v>66</v>
      </c>
      <c r="B59" s="9" t="s">
        <v>8</v>
      </c>
      <c r="C59" s="39">
        <v>42845</v>
      </c>
      <c r="D59" s="37" t="s">
        <v>108</v>
      </c>
      <c r="E59" s="9">
        <v>2018</v>
      </c>
      <c r="F59" s="9" t="s">
        <v>43</v>
      </c>
      <c r="G59" s="11">
        <v>43113</v>
      </c>
      <c r="H59" s="37" t="s">
        <v>84</v>
      </c>
      <c r="I59" s="37"/>
      <c r="J59" s="37">
        <v>2240</v>
      </c>
      <c r="K59" s="47"/>
      <c r="L59" s="24"/>
      <c r="M59" s="24"/>
      <c r="N59" s="26"/>
      <c r="O59" s="21"/>
      <c r="P59" s="21"/>
      <c r="Q59" s="21"/>
      <c r="R59" s="21"/>
      <c r="S59" s="21"/>
      <c r="T59" s="21"/>
      <c r="U59" s="21"/>
    </row>
    <row r="60" spans="1:21" x14ac:dyDescent="0.25">
      <c r="A60" s="9" t="s">
        <v>67</v>
      </c>
      <c r="B60" s="9" t="s">
        <v>8</v>
      </c>
      <c r="C60" s="39">
        <v>6720</v>
      </c>
      <c r="D60" s="37" t="s">
        <v>108</v>
      </c>
      <c r="E60" s="9">
        <v>2018</v>
      </c>
      <c r="F60" s="9" t="s">
        <v>43</v>
      </c>
      <c r="G60" s="11">
        <v>43114</v>
      </c>
      <c r="H60" s="37" t="s">
        <v>83</v>
      </c>
      <c r="I60" s="37"/>
      <c r="J60" s="37">
        <v>2240</v>
      </c>
      <c r="K60" s="47"/>
      <c r="L60" s="24"/>
      <c r="M60" s="24"/>
      <c r="N60" s="26"/>
      <c r="O60" s="21"/>
      <c r="P60" s="21"/>
      <c r="Q60" s="21"/>
      <c r="R60" s="21"/>
      <c r="S60" s="21"/>
      <c r="T60" s="21"/>
      <c r="U60" s="21"/>
    </row>
    <row r="61" spans="1:21" x14ac:dyDescent="0.25">
      <c r="A61" s="40" t="s">
        <v>68</v>
      </c>
      <c r="B61" s="30" t="s">
        <v>8</v>
      </c>
      <c r="C61" s="41">
        <f>84000-1500-1000</f>
        <v>81500</v>
      </c>
      <c r="D61" s="40" t="s">
        <v>108</v>
      </c>
      <c r="E61" s="30">
        <v>2018</v>
      </c>
      <c r="F61" s="30" t="s">
        <v>58</v>
      </c>
      <c r="G61" s="31">
        <v>43115</v>
      </c>
      <c r="H61" s="40" t="s">
        <v>92</v>
      </c>
      <c r="I61" s="40"/>
      <c r="J61" s="40">
        <v>2240</v>
      </c>
      <c r="K61" s="47"/>
      <c r="L61" s="24"/>
      <c r="M61" s="24"/>
      <c r="N61" s="26"/>
      <c r="O61" s="21"/>
      <c r="P61" s="21"/>
      <c r="Q61" s="21"/>
      <c r="R61" s="21"/>
      <c r="S61" s="21"/>
      <c r="T61" s="21"/>
      <c r="U61" s="21"/>
    </row>
    <row r="62" spans="1:21" ht="47.25" x14ac:dyDescent="0.25">
      <c r="A62" s="30" t="s">
        <v>69</v>
      </c>
      <c r="B62" s="30" t="s">
        <v>8</v>
      </c>
      <c r="C62" s="41">
        <f>100000+66000</f>
        <v>166000</v>
      </c>
      <c r="D62" s="40" t="s">
        <v>108</v>
      </c>
      <c r="E62" s="30">
        <v>2018</v>
      </c>
      <c r="F62" s="30" t="s">
        <v>58</v>
      </c>
      <c r="G62" s="31">
        <v>43116</v>
      </c>
      <c r="H62" s="40" t="s">
        <v>93</v>
      </c>
      <c r="I62" s="40"/>
      <c r="J62" s="40">
        <v>2240</v>
      </c>
      <c r="K62" s="47"/>
      <c r="L62" s="24"/>
      <c r="M62" s="24"/>
      <c r="N62" s="26"/>
      <c r="O62" s="21"/>
      <c r="P62" s="21"/>
      <c r="Q62" s="21"/>
      <c r="R62" s="21"/>
      <c r="S62" s="21"/>
      <c r="T62" s="21"/>
      <c r="U62" s="21"/>
    </row>
    <row r="63" spans="1:21" x14ac:dyDescent="0.25">
      <c r="A63" s="9" t="s">
        <v>240</v>
      </c>
      <c r="B63" s="9" t="s">
        <v>8</v>
      </c>
      <c r="C63" s="39">
        <v>600</v>
      </c>
      <c r="D63" s="37" t="s">
        <v>108</v>
      </c>
      <c r="E63" s="9">
        <v>2018</v>
      </c>
      <c r="F63" s="9" t="s">
        <v>43</v>
      </c>
      <c r="G63" s="11">
        <v>43132</v>
      </c>
      <c r="H63" s="37" t="s">
        <v>162</v>
      </c>
      <c r="I63" s="37"/>
      <c r="J63" s="37">
        <v>2240</v>
      </c>
      <c r="K63" s="47"/>
      <c r="L63" s="24"/>
      <c r="M63" s="24"/>
      <c r="N63" s="26"/>
      <c r="O63" s="21"/>
      <c r="P63" s="21"/>
      <c r="Q63" s="21"/>
      <c r="R63" s="21"/>
      <c r="S63" s="21"/>
      <c r="T63" s="21"/>
      <c r="U63" s="21"/>
    </row>
    <row r="64" spans="1:21" ht="47.25" x14ac:dyDescent="0.25">
      <c r="A64" s="30" t="s">
        <v>70</v>
      </c>
      <c r="B64" s="30" t="s">
        <v>8</v>
      </c>
      <c r="C64" s="41">
        <f>72000+36000-72000</f>
        <v>36000</v>
      </c>
      <c r="D64" s="40" t="s">
        <v>108</v>
      </c>
      <c r="E64" s="30">
        <v>2018</v>
      </c>
      <c r="F64" s="30" t="s">
        <v>58</v>
      </c>
      <c r="G64" s="31">
        <v>43117</v>
      </c>
      <c r="H64" s="40" t="s">
        <v>163</v>
      </c>
      <c r="I64" s="40"/>
      <c r="J64" s="40">
        <v>2240</v>
      </c>
      <c r="K64" s="47"/>
      <c r="L64" s="24"/>
      <c r="M64" s="24"/>
      <c r="N64" s="26"/>
      <c r="O64" s="21"/>
      <c r="P64" s="21"/>
      <c r="Q64" s="21"/>
      <c r="R64" s="21"/>
      <c r="S64" s="21"/>
      <c r="T64" s="21"/>
      <c r="U64" s="21"/>
    </row>
    <row r="65" spans="1:21" ht="31.5" x14ac:dyDescent="0.25">
      <c r="A65" s="9" t="s">
        <v>241</v>
      </c>
      <c r="B65" s="9" t="s">
        <v>8</v>
      </c>
      <c r="C65" s="39">
        <v>15100</v>
      </c>
      <c r="D65" s="37" t="s">
        <v>108</v>
      </c>
      <c r="E65" s="9">
        <v>2018</v>
      </c>
      <c r="F65" s="9" t="s">
        <v>43</v>
      </c>
      <c r="G65" s="11">
        <v>43221</v>
      </c>
      <c r="H65" s="37" t="s">
        <v>91</v>
      </c>
      <c r="I65" s="37"/>
      <c r="J65" s="37">
        <v>2240</v>
      </c>
      <c r="K65" s="47"/>
      <c r="L65" s="24"/>
      <c r="M65" s="24"/>
      <c r="N65" s="26"/>
      <c r="O65" s="21"/>
      <c r="P65" s="21"/>
      <c r="Q65" s="21"/>
      <c r="R65" s="21"/>
      <c r="S65" s="21"/>
      <c r="T65" s="21"/>
      <c r="U65" s="21"/>
    </row>
    <row r="66" spans="1:21" ht="31.5" x14ac:dyDescent="0.25">
      <c r="A66" s="9" t="s">
        <v>100</v>
      </c>
      <c r="B66" s="9" t="s">
        <v>8</v>
      </c>
      <c r="C66" s="39">
        <v>28200</v>
      </c>
      <c r="D66" s="37" t="s">
        <v>108</v>
      </c>
      <c r="E66" s="9">
        <v>2018</v>
      </c>
      <c r="F66" s="9" t="s">
        <v>43</v>
      </c>
      <c r="G66" s="11">
        <v>43191</v>
      </c>
      <c r="H66" s="37" t="s">
        <v>99</v>
      </c>
      <c r="I66" s="37"/>
      <c r="J66" s="37">
        <v>2240</v>
      </c>
      <c r="K66" s="47"/>
      <c r="L66" s="24"/>
      <c r="M66" s="24"/>
      <c r="N66" s="26"/>
      <c r="O66" s="21"/>
      <c r="P66" s="21"/>
      <c r="Q66" s="21"/>
      <c r="R66" s="21"/>
      <c r="S66" s="21"/>
      <c r="T66" s="21"/>
      <c r="U66" s="21"/>
    </row>
    <row r="67" spans="1:21" x14ac:dyDescent="0.25">
      <c r="A67" s="9" t="s">
        <v>242</v>
      </c>
      <c r="B67" s="9" t="s">
        <v>8</v>
      </c>
      <c r="C67" s="39">
        <v>600</v>
      </c>
      <c r="D67" s="37" t="s">
        <v>108</v>
      </c>
      <c r="E67" s="9">
        <v>2018</v>
      </c>
      <c r="F67" s="9" t="s">
        <v>43</v>
      </c>
      <c r="G67" s="11">
        <v>43405</v>
      </c>
      <c r="H67" s="37" t="s">
        <v>167</v>
      </c>
      <c r="I67" s="37"/>
      <c r="J67" s="37">
        <v>2240</v>
      </c>
      <c r="K67" s="47"/>
      <c r="L67" s="24"/>
      <c r="M67" s="24"/>
      <c r="N67" s="26"/>
      <c r="O67" s="21"/>
      <c r="P67" s="21"/>
      <c r="Q67" s="21"/>
      <c r="R67" s="21"/>
      <c r="S67" s="21"/>
      <c r="T67" s="21"/>
      <c r="U67" s="21"/>
    </row>
    <row r="68" spans="1:21" ht="47.25" x14ac:dyDescent="0.25">
      <c r="A68" s="9" t="s">
        <v>243</v>
      </c>
      <c r="B68" s="9" t="s">
        <v>8</v>
      </c>
      <c r="C68" s="39">
        <f>755+1200+2000</f>
        <v>3955</v>
      </c>
      <c r="D68" s="37" t="s">
        <v>108</v>
      </c>
      <c r="E68" s="9">
        <v>2018</v>
      </c>
      <c r="F68" s="9" t="s">
        <v>43</v>
      </c>
      <c r="G68" s="11">
        <v>43191</v>
      </c>
      <c r="H68" s="37" t="s">
        <v>101</v>
      </c>
      <c r="I68" s="37"/>
      <c r="J68" s="37">
        <v>2240</v>
      </c>
      <c r="K68" s="47"/>
      <c r="L68" s="24"/>
      <c r="M68" s="24"/>
      <c r="N68" s="26"/>
      <c r="O68" s="21"/>
      <c r="P68" s="21"/>
      <c r="Q68" s="21"/>
      <c r="R68" s="21"/>
      <c r="S68" s="21"/>
      <c r="T68" s="21"/>
      <c r="U68" s="21"/>
    </row>
    <row r="69" spans="1:21" ht="47.25" x14ac:dyDescent="0.25">
      <c r="A69" s="9" t="s">
        <v>228</v>
      </c>
      <c r="B69" s="9" t="s">
        <v>8</v>
      </c>
      <c r="C69" s="39">
        <f>6000+240-2500+5400</f>
        <v>9140</v>
      </c>
      <c r="D69" s="37" t="s">
        <v>114</v>
      </c>
      <c r="E69" s="9">
        <v>2018</v>
      </c>
      <c r="F69" s="9" t="s">
        <v>43</v>
      </c>
      <c r="G69" s="11">
        <v>43344</v>
      </c>
      <c r="H69" s="37" t="s">
        <v>102</v>
      </c>
      <c r="I69" s="37"/>
      <c r="J69" s="37">
        <v>2240</v>
      </c>
      <c r="K69" s="47"/>
      <c r="L69" s="24"/>
      <c r="M69" s="24"/>
      <c r="N69" s="26"/>
      <c r="O69" s="21"/>
      <c r="P69" s="21"/>
      <c r="Q69" s="21"/>
      <c r="R69" s="21"/>
      <c r="S69" s="21"/>
      <c r="T69" s="21"/>
      <c r="U69" s="21"/>
    </row>
    <row r="70" spans="1:21" ht="94.5" x14ac:dyDescent="0.25">
      <c r="A70" s="9" t="s">
        <v>219</v>
      </c>
      <c r="B70" s="37" t="s">
        <v>8</v>
      </c>
      <c r="C70" s="38">
        <v>20000</v>
      </c>
      <c r="D70" s="37" t="s">
        <v>108</v>
      </c>
      <c r="E70" s="37">
        <v>2018</v>
      </c>
      <c r="F70" s="9" t="s">
        <v>43</v>
      </c>
      <c r="G70" s="11">
        <v>43344</v>
      </c>
      <c r="H70" s="37" t="s">
        <v>220</v>
      </c>
      <c r="I70" s="37"/>
      <c r="J70" s="37">
        <v>2240</v>
      </c>
      <c r="K70" s="47"/>
      <c r="L70" s="24"/>
      <c r="M70" s="24"/>
      <c r="N70" s="26"/>
      <c r="O70" s="21"/>
      <c r="P70" s="21"/>
      <c r="Q70" s="21"/>
      <c r="R70" s="21"/>
      <c r="S70" s="21"/>
      <c r="T70" s="21"/>
      <c r="U70" s="21"/>
    </row>
    <row r="71" spans="1:21" ht="63" x14ac:dyDescent="0.25">
      <c r="A71" s="9" t="s">
        <v>198</v>
      </c>
      <c r="B71" s="9" t="s">
        <v>8</v>
      </c>
      <c r="C71" s="39">
        <v>668</v>
      </c>
      <c r="D71" s="37" t="s">
        <v>108</v>
      </c>
      <c r="E71" s="9">
        <v>2018</v>
      </c>
      <c r="F71" s="9" t="s">
        <v>43</v>
      </c>
      <c r="G71" s="11">
        <v>43191</v>
      </c>
      <c r="H71" s="37" t="s">
        <v>199</v>
      </c>
      <c r="I71" s="37"/>
      <c r="J71" s="37">
        <v>2240</v>
      </c>
      <c r="K71" s="47"/>
      <c r="L71" s="24"/>
      <c r="M71" s="24"/>
      <c r="N71" s="26"/>
      <c r="O71" s="21"/>
      <c r="P71" s="21"/>
      <c r="Q71" s="21"/>
      <c r="R71" s="21"/>
      <c r="S71" s="21"/>
      <c r="T71" s="21"/>
      <c r="U71" s="21"/>
    </row>
    <row r="72" spans="1:21" ht="78.75" x14ac:dyDescent="0.25">
      <c r="A72" s="9" t="s">
        <v>201</v>
      </c>
      <c r="B72" s="9" t="s">
        <v>8</v>
      </c>
      <c r="C72" s="39">
        <f>132+1000+2500</f>
        <v>3632</v>
      </c>
      <c r="D72" s="37" t="s">
        <v>108</v>
      </c>
      <c r="E72" s="9">
        <v>2018</v>
      </c>
      <c r="F72" s="9" t="s">
        <v>43</v>
      </c>
      <c r="G72" s="11">
        <v>43221</v>
      </c>
      <c r="H72" s="37" t="s">
        <v>200</v>
      </c>
      <c r="I72" s="37"/>
      <c r="J72" s="37">
        <v>2240</v>
      </c>
      <c r="K72" s="47"/>
      <c r="L72" s="24"/>
      <c r="M72" s="24"/>
      <c r="N72" s="26"/>
      <c r="O72" s="21"/>
      <c r="P72" s="21"/>
      <c r="Q72" s="21"/>
      <c r="R72" s="21"/>
      <c r="S72" s="21"/>
      <c r="T72" s="21"/>
      <c r="U72" s="21"/>
    </row>
    <row r="73" spans="1:21" ht="47.25" x14ac:dyDescent="0.25">
      <c r="A73" s="30" t="s">
        <v>71</v>
      </c>
      <c r="B73" s="30" t="s">
        <v>8</v>
      </c>
      <c r="C73" s="41">
        <f>41520+4980</f>
        <v>46500</v>
      </c>
      <c r="D73" s="40" t="s">
        <v>108</v>
      </c>
      <c r="E73" s="30">
        <v>2018</v>
      </c>
      <c r="F73" s="30" t="s">
        <v>58</v>
      </c>
      <c r="G73" s="31">
        <v>43119</v>
      </c>
      <c r="H73" s="40" t="s">
        <v>89</v>
      </c>
      <c r="I73" s="40"/>
      <c r="J73" s="40">
        <v>2240</v>
      </c>
      <c r="K73" s="47"/>
      <c r="L73" s="24"/>
      <c r="M73" s="24"/>
      <c r="N73" s="26"/>
      <c r="O73" s="21"/>
      <c r="P73" s="21"/>
      <c r="Q73" s="21"/>
      <c r="R73" s="21"/>
      <c r="S73" s="21"/>
      <c r="T73" s="21"/>
      <c r="U73" s="21"/>
    </row>
    <row r="74" spans="1:21" ht="31.5" x14ac:dyDescent="0.25">
      <c r="A74" s="9" t="s">
        <v>72</v>
      </c>
      <c r="B74" s="9" t="s">
        <v>8</v>
      </c>
      <c r="C74" s="39">
        <f>1860+400</f>
        <v>2260</v>
      </c>
      <c r="D74" s="37" t="s">
        <v>108</v>
      </c>
      <c r="E74" s="9">
        <v>2018</v>
      </c>
      <c r="F74" s="9" t="s">
        <v>43</v>
      </c>
      <c r="G74" s="11">
        <v>43120</v>
      </c>
      <c r="H74" s="37" t="s">
        <v>90</v>
      </c>
      <c r="I74" s="37"/>
      <c r="J74" s="37">
        <v>2240</v>
      </c>
      <c r="K74" s="47"/>
      <c r="L74" s="24"/>
      <c r="M74" s="24"/>
      <c r="N74" s="26"/>
      <c r="O74" s="21"/>
      <c r="P74" s="21"/>
      <c r="Q74" s="21"/>
      <c r="R74" s="21"/>
      <c r="S74" s="21"/>
      <c r="T74" s="21"/>
      <c r="U74" s="21"/>
    </row>
    <row r="75" spans="1:21" x14ac:dyDescent="0.25">
      <c r="A75" s="40" t="s">
        <v>73</v>
      </c>
      <c r="B75" s="30" t="s">
        <v>8</v>
      </c>
      <c r="C75" s="41">
        <f>62550+4500+3600</f>
        <v>70650</v>
      </c>
      <c r="D75" s="40" t="s">
        <v>108</v>
      </c>
      <c r="E75" s="30">
        <v>2018</v>
      </c>
      <c r="F75" s="30" t="s">
        <v>58</v>
      </c>
      <c r="G75" s="31">
        <v>43121</v>
      </c>
      <c r="H75" s="40" t="s">
        <v>165</v>
      </c>
      <c r="I75" s="40"/>
      <c r="J75" s="40">
        <v>2240</v>
      </c>
      <c r="K75" s="47"/>
      <c r="L75" s="24"/>
      <c r="M75" s="24"/>
      <c r="N75" s="26"/>
      <c r="O75" s="21"/>
      <c r="P75" s="21"/>
      <c r="Q75" s="21"/>
      <c r="R75" s="21"/>
      <c r="S75" s="21"/>
      <c r="T75" s="21"/>
      <c r="U75" s="21"/>
    </row>
    <row r="76" spans="1:21" x14ac:dyDescent="0.25">
      <c r="A76" s="37" t="s">
        <v>183</v>
      </c>
      <c r="B76" s="9" t="s">
        <v>8</v>
      </c>
      <c r="C76" s="39">
        <v>10</v>
      </c>
      <c r="D76" s="37" t="s">
        <v>108</v>
      </c>
      <c r="E76" s="9">
        <v>2018</v>
      </c>
      <c r="F76" s="9" t="s">
        <v>43</v>
      </c>
      <c r="G76" s="11">
        <v>43191</v>
      </c>
      <c r="H76" s="37" t="s">
        <v>105</v>
      </c>
      <c r="I76" s="37"/>
      <c r="J76" s="37">
        <v>2240</v>
      </c>
      <c r="K76" s="47"/>
      <c r="L76" s="24"/>
      <c r="M76" s="24"/>
      <c r="N76" s="26"/>
      <c r="O76" s="21"/>
      <c r="P76" s="21"/>
      <c r="Q76" s="21"/>
      <c r="R76" s="21"/>
      <c r="S76" s="21"/>
      <c r="T76" s="21"/>
      <c r="U76" s="21"/>
    </row>
    <row r="77" spans="1:21" x14ac:dyDescent="0.25">
      <c r="A77" s="40" t="s">
        <v>74</v>
      </c>
      <c r="B77" s="30" t="s">
        <v>8</v>
      </c>
      <c r="C77" s="41">
        <f>60200+7000</f>
        <v>67200</v>
      </c>
      <c r="D77" s="40" t="s">
        <v>108</v>
      </c>
      <c r="E77" s="30">
        <v>2018</v>
      </c>
      <c r="F77" s="30" t="s">
        <v>58</v>
      </c>
      <c r="G77" s="31">
        <v>43122</v>
      </c>
      <c r="H77" s="40" t="s">
        <v>88</v>
      </c>
      <c r="I77" s="40"/>
      <c r="J77" s="40">
        <v>2271</v>
      </c>
      <c r="K77" s="47"/>
      <c r="L77" s="24"/>
      <c r="M77" s="24"/>
      <c r="N77" s="26"/>
      <c r="O77" s="21"/>
      <c r="P77" s="21"/>
      <c r="Q77" s="21"/>
      <c r="R77" s="21"/>
      <c r="S77" s="21"/>
      <c r="T77" s="21"/>
      <c r="U77" s="21"/>
    </row>
    <row r="78" spans="1:21" x14ac:dyDescent="0.25">
      <c r="A78" s="37" t="s">
        <v>94</v>
      </c>
      <c r="B78" s="9" t="s">
        <v>8</v>
      </c>
      <c r="C78" s="39">
        <v>4200</v>
      </c>
      <c r="D78" s="37" t="s">
        <v>108</v>
      </c>
      <c r="E78" s="9">
        <v>2018</v>
      </c>
      <c r="F78" s="9" t="s">
        <v>43</v>
      </c>
      <c r="G78" s="11">
        <v>43123</v>
      </c>
      <c r="H78" s="37" t="s">
        <v>95</v>
      </c>
      <c r="I78" s="37"/>
      <c r="J78" s="37">
        <v>2272</v>
      </c>
      <c r="K78" s="47"/>
      <c r="L78" s="24"/>
      <c r="M78" s="24"/>
      <c r="N78" s="26"/>
      <c r="O78" s="21"/>
      <c r="P78" s="21"/>
      <c r="Q78" s="21"/>
      <c r="R78" s="21"/>
      <c r="S78" s="21"/>
      <c r="T78" s="21"/>
      <c r="U78" s="21"/>
    </row>
    <row r="79" spans="1:21" x14ac:dyDescent="0.25">
      <c r="A79" s="37" t="s">
        <v>76</v>
      </c>
      <c r="B79" s="9" t="s">
        <v>8</v>
      </c>
      <c r="C79" s="39">
        <v>400</v>
      </c>
      <c r="D79" s="37" t="s">
        <v>108</v>
      </c>
      <c r="E79" s="9">
        <v>2018</v>
      </c>
      <c r="F79" s="9" t="s">
        <v>43</v>
      </c>
      <c r="G79" s="11">
        <v>43124</v>
      </c>
      <c r="H79" s="37" t="s">
        <v>85</v>
      </c>
      <c r="I79" s="37"/>
      <c r="J79" s="37">
        <v>2272</v>
      </c>
      <c r="K79" s="47"/>
      <c r="L79" s="24"/>
      <c r="M79" s="24"/>
      <c r="N79" s="26"/>
      <c r="O79" s="21"/>
      <c r="P79" s="21"/>
      <c r="Q79" s="21"/>
      <c r="R79" s="21"/>
      <c r="S79" s="21"/>
      <c r="T79" s="21"/>
      <c r="U79" s="21"/>
    </row>
    <row r="80" spans="1:21" x14ac:dyDescent="0.25">
      <c r="A80" s="37" t="s">
        <v>75</v>
      </c>
      <c r="B80" s="9" t="s">
        <v>8</v>
      </c>
      <c r="C80" s="39">
        <v>5600</v>
      </c>
      <c r="D80" s="37" t="s">
        <v>108</v>
      </c>
      <c r="E80" s="9">
        <v>2018</v>
      </c>
      <c r="F80" s="9" t="s">
        <v>43</v>
      </c>
      <c r="G80" s="11">
        <v>43125</v>
      </c>
      <c r="H80" s="37" t="s">
        <v>86</v>
      </c>
      <c r="I80" s="37"/>
      <c r="J80" s="37">
        <v>2272</v>
      </c>
      <c r="K80" s="47"/>
      <c r="L80" s="24"/>
      <c r="M80" s="24"/>
      <c r="N80" s="26"/>
      <c r="O80" s="21"/>
      <c r="P80" s="21"/>
      <c r="Q80" s="21"/>
      <c r="R80" s="21"/>
      <c r="S80" s="21"/>
      <c r="T80" s="21"/>
      <c r="U80" s="21"/>
    </row>
    <row r="81" spans="1:21" x14ac:dyDescent="0.25">
      <c r="A81" s="40" t="s">
        <v>77</v>
      </c>
      <c r="B81" s="30" t="s">
        <v>8</v>
      </c>
      <c r="C81" s="41">
        <f>88600+13000</f>
        <v>101600</v>
      </c>
      <c r="D81" s="40" t="s">
        <v>108</v>
      </c>
      <c r="E81" s="40">
        <v>2018</v>
      </c>
      <c r="F81" s="30" t="s">
        <v>58</v>
      </c>
      <c r="G81" s="42">
        <v>43101</v>
      </c>
      <c r="H81" s="40" t="s">
        <v>87</v>
      </c>
      <c r="I81" s="40"/>
      <c r="J81" s="40">
        <v>2273</v>
      </c>
      <c r="K81" s="47"/>
      <c r="L81" s="24"/>
      <c r="M81" s="24"/>
      <c r="N81" s="26"/>
      <c r="O81" s="21"/>
      <c r="P81" s="21"/>
      <c r="Q81" s="21"/>
      <c r="R81" s="21"/>
      <c r="S81" s="21"/>
      <c r="T81" s="21"/>
      <c r="U81" s="21"/>
    </row>
    <row r="82" spans="1:21" x14ac:dyDescent="0.25">
      <c r="A82" s="37" t="s">
        <v>103</v>
      </c>
      <c r="B82" s="37" t="s">
        <v>8</v>
      </c>
      <c r="C82" s="39">
        <f>4500+3700</f>
        <v>8200</v>
      </c>
      <c r="D82" s="37" t="s">
        <v>108</v>
      </c>
      <c r="E82" s="37">
        <v>2018</v>
      </c>
      <c r="F82" s="9" t="s">
        <v>43</v>
      </c>
      <c r="G82" s="43">
        <v>43132</v>
      </c>
      <c r="H82" s="37" t="s">
        <v>104</v>
      </c>
      <c r="I82" s="37"/>
      <c r="J82" s="37">
        <v>2282</v>
      </c>
      <c r="K82" s="47"/>
      <c r="L82" s="24"/>
      <c r="M82" s="24"/>
      <c r="N82" s="26"/>
      <c r="O82" s="21"/>
      <c r="P82" s="21"/>
      <c r="Q82" s="21"/>
      <c r="R82" s="21"/>
      <c r="S82" s="21"/>
      <c r="T82" s="21"/>
      <c r="U82" s="21"/>
    </row>
    <row r="83" spans="1:21" ht="31.5" x14ac:dyDescent="0.25">
      <c r="A83" s="51" t="s">
        <v>194</v>
      </c>
      <c r="B83" s="51" t="s">
        <v>8</v>
      </c>
      <c r="C83" s="52">
        <f>25000+16000</f>
        <v>41000</v>
      </c>
      <c r="D83" s="46" t="s">
        <v>225</v>
      </c>
      <c r="E83" s="51">
        <v>2018</v>
      </c>
      <c r="F83" s="9" t="s">
        <v>43</v>
      </c>
      <c r="G83" s="53">
        <v>43160</v>
      </c>
      <c r="H83" s="51" t="s">
        <v>195</v>
      </c>
      <c r="I83" s="51"/>
      <c r="J83" s="51">
        <v>3110</v>
      </c>
      <c r="K83" s="47"/>
      <c r="L83" s="24"/>
      <c r="M83" s="24"/>
      <c r="N83" s="26"/>
      <c r="O83" s="21"/>
      <c r="P83" s="21"/>
      <c r="Q83" s="21"/>
      <c r="R83" s="21"/>
      <c r="S83" s="21"/>
      <c r="T83" s="21"/>
      <c r="U83" s="21"/>
    </row>
    <row r="84" spans="1:21" ht="31.5" x14ac:dyDescent="0.25">
      <c r="A84" s="40" t="s">
        <v>226</v>
      </c>
      <c r="B84" s="40" t="s">
        <v>8</v>
      </c>
      <c r="C84" s="48">
        <v>13000</v>
      </c>
      <c r="D84" s="30" t="s">
        <v>225</v>
      </c>
      <c r="E84" s="40">
        <v>2018</v>
      </c>
      <c r="F84" s="49" t="s">
        <v>58</v>
      </c>
      <c r="G84" s="31">
        <v>43282</v>
      </c>
      <c r="H84" s="49" t="s">
        <v>96</v>
      </c>
      <c r="I84" s="50"/>
      <c r="J84" s="40">
        <v>3110</v>
      </c>
      <c r="K84" s="47"/>
      <c r="L84" s="24"/>
      <c r="M84" s="24"/>
      <c r="N84" s="26"/>
      <c r="O84" s="21"/>
      <c r="P84" s="21"/>
      <c r="Q84" s="21"/>
      <c r="R84" s="21"/>
      <c r="S84" s="21"/>
      <c r="T84" s="21"/>
      <c r="U84" s="21"/>
    </row>
    <row r="85" spans="1:21" x14ac:dyDescent="0.25">
      <c r="A85" s="37" t="s">
        <v>168</v>
      </c>
      <c r="B85" s="37" t="s">
        <v>8</v>
      </c>
      <c r="C85" s="39">
        <v>30000</v>
      </c>
      <c r="D85" s="37" t="s">
        <v>170</v>
      </c>
      <c r="E85" s="37">
        <v>2018</v>
      </c>
      <c r="F85" s="9" t="s">
        <v>43</v>
      </c>
      <c r="G85" s="43">
        <v>43132</v>
      </c>
      <c r="H85" s="37" t="s">
        <v>169</v>
      </c>
      <c r="I85" s="37"/>
      <c r="J85" s="37">
        <v>2210</v>
      </c>
      <c r="K85" s="47"/>
      <c r="L85" s="24"/>
      <c r="M85" s="24"/>
      <c r="N85" s="26"/>
      <c r="O85" s="21"/>
      <c r="P85" s="21"/>
      <c r="Q85" s="21"/>
      <c r="R85" s="21"/>
      <c r="S85" s="21"/>
      <c r="T85" s="21"/>
      <c r="U85" s="21"/>
    </row>
    <row r="86" spans="1:21" ht="31.5" x14ac:dyDescent="0.25">
      <c r="A86" s="9" t="s">
        <v>171</v>
      </c>
      <c r="B86" s="37" t="s">
        <v>8</v>
      </c>
      <c r="C86" s="39">
        <v>9900</v>
      </c>
      <c r="D86" s="37" t="s">
        <v>170</v>
      </c>
      <c r="E86" s="37">
        <v>2018</v>
      </c>
      <c r="F86" s="9" t="s">
        <v>43</v>
      </c>
      <c r="G86" s="43">
        <v>43132</v>
      </c>
      <c r="H86" s="37" t="s">
        <v>172</v>
      </c>
      <c r="I86" s="37"/>
      <c r="J86" s="37">
        <v>2210</v>
      </c>
      <c r="K86" s="47"/>
      <c r="L86" s="24"/>
      <c r="M86" s="24"/>
      <c r="N86" s="26"/>
      <c r="O86" s="21"/>
      <c r="P86" s="21"/>
      <c r="Q86" s="21"/>
      <c r="R86" s="21"/>
      <c r="S86" s="21"/>
      <c r="T86" s="21"/>
      <c r="U86" s="21"/>
    </row>
    <row r="87" spans="1:21" ht="31.5" x14ac:dyDescent="0.25">
      <c r="A87" s="9" t="s">
        <v>173</v>
      </c>
      <c r="B87" s="37" t="s">
        <v>8</v>
      </c>
      <c r="C87" s="39">
        <v>1000</v>
      </c>
      <c r="D87" s="37" t="s">
        <v>170</v>
      </c>
      <c r="E87" s="37">
        <v>2018</v>
      </c>
      <c r="F87" s="9" t="s">
        <v>43</v>
      </c>
      <c r="G87" s="43">
        <v>43160</v>
      </c>
      <c r="H87" s="37" t="s">
        <v>174</v>
      </c>
      <c r="I87" s="37"/>
      <c r="J87" s="37">
        <v>2210</v>
      </c>
      <c r="K87" s="47"/>
      <c r="L87" s="24"/>
      <c r="M87" s="24"/>
      <c r="N87" s="26"/>
      <c r="O87" s="21"/>
      <c r="P87" s="21"/>
      <c r="Q87" s="21"/>
      <c r="R87" s="21"/>
      <c r="S87" s="21"/>
      <c r="T87" s="21"/>
      <c r="U87" s="21"/>
    </row>
    <row r="88" spans="1:21" x14ac:dyDescent="0.25">
      <c r="A88" s="37" t="s">
        <v>175</v>
      </c>
      <c r="B88" s="37" t="s">
        <v>8</v>
      </c>
      <c r="C88" s="39">
        <v>4500</v>
      </c>
      <c r="D88" s="37" t="s">
        <v>170</v>
      </c>
      <c r="E88" s="37">
        <v>2018</v>
      </c>
      <c r="F88" s="9" t="s">
        <v>43</v>
      </c>
      <c r="G88" s="43">
        <v>43344</v>
      </c>
      <c r="H88" s="37" t="s">
        <v>176</v>
      </c>
      <c r="I88" s="37"/>
      <c r="J88" s="37">
        <v>2210</v>
      </c>
      <c r="K88" s="47"/>
      <c r="L88" s="24"/>
      <c r="M88" s="24"/>
      <c r="N88" s="26"/>
      <c r="O88" s="21"/>
      <c r="P88" s="21"/>
      <c r="Q88" s="21"/>
      <c r="R88" s="21"/>
      <c r="S88" s="21"/>
      <c r="T88" s="21"/>
      <c r="U88" s="21"/>
    </row>
    <row r="89" spans="1:21" x14ac:dyDescent="0.25">
      <c r="A89" s="37" t="s">
        <v>177</v>
      </c>
      <c r="B89" s="37" t="s">
        <v>8</v>
      </c>
      <c r="C89" s="39">
        <v>7000</v>
      </c>
      <c r="D89" s="37" t="s">
        <v>170</v>
      </c>
      <c r="E89" s="37">
        <v>2018</v>
      </c>
      <c r="F89" s="9" t="s">
        <v>43</v>
      </c>
      <c r="G89" s="43">
        <v>43132</v>
      </c>
      <c r="H89" s="37" t="s">
        <v>178</v>
      </c>
      <c r="I89" s="37"/>
      <c r="J89" s="37">
        <v>2210</v>
      </c>
      <c r="K89" s="47"/>
      <c r="L89" s="24"/>
      <c r="M89" s="24"/>
      <c r="N89" s="26"/>
      <c r="O89" s="21"/>
      <c r="P89" s="21"/>
      <c r="Q89" s="21"/>
      <c r="R89" s="21"/>
      <c r="S89" s="21"/>
      <c r="T89" s="21"/>
      <c r="U89" s="21"/>
    </row>
    <row r="90" spans="1:21" x14ac:dyDescent="0.25">
      <c r="A90" s="37" t="s">
        <v>179</v>
      </c>
      <c r="B90" s="37" t="s">
        <v>8</v>
      </c>
      <c r="C90" s="39">
        <v>13500</v>
      </c>
      <c r="D90" s="37" t="s">
        <v>170</v>
      </c>
      <c r="E90" s="37">
        <v>2018</v>
      </c>
      <c r="F90" s="9" t="s">
        <v>43</v>
      </c>
      <c r="G90" s="43">
        <v>43221</v>
      </c>
      <c r="H90" s="37" t="s">
        <v>180</v>
      </c>
      <c r="I90" s="37"/>
      <c r="J90" s="37">
        <v>2240</v>
      </c>
      <c r="K90" s="47"/>
      <c r="L90" s="24"/>
      <c r="M90" s="24"/>
      <c r="N90" s="26"/>
      <c r="O90" s="21"/>
      <c r="P90" s="21"/>
      <c r="Q90" s="21"/>
      <c r="R90" s="21"/>
      <c r="S90" s="21"/>
      <c r="T90" s="21"/>
      <c r="U90" s="21"/>
    </row>
    <row r="91" spans="1:21" x14ac:dyDescent="0.25">
      <c r="A91" s="37" t="s">
        <v>181</v>
      </c>
      <c r="B91" s="37" t="s">
        <v>8</v>
      </c>
      <c r="C91" s="39">
        <v>7500</v>
      </c>
      <c r="D91" s="37" t="s">
        <v>170</v>
      </c>
      <c r="E91" s="37">
        <v>2018</v>
      </c>
      <c r="F91" s="9" t="s">
        <v>43</v>
      </c>
      <c r="G91" s="43">
        <v>43132</v>
      </c>
      <c r="H91" s="37" t="s">
        <v>182</v>
      </c>
      <c r="I91" s="37"/>
      <c r="J91" s="37">
        <v>2240</v>
      </c>
      <c r="K91" s="47"/>
      <c r="L91" s="24"/>
      <c r="M91" s="24"/>
      <c r="N91" s="26"/>
      <c r="O91" s="21"/>
      <c r="P91" s="21"/>
      <c r="Q91" s="21"/>
      <c r="R91" s="21"/>
      <c r="S91" s="21"/>
      <c r="T91" s="21"/>
      <c r="U91" s="21"/>
    </row>
    <row r="92" spans="1:21" x14ac:dyDescent="0.25">
      <c r="A92" s="37" t="s">
        <v>183</v>
      </c>
      <c r="B92" s="37" t="s">
        <v>8</v>
      </c>
      <c r="C92" s="39">
        <v>2500</v>
      </c>
      <c r="D92" s="37" t="s">
        <v>170</v>
      </c>
      <c r="E92" s="37">
        <v>2018</v>
      </c>
      <c r="F92" s="9" t="s">
        <v>43</v>
      </c>
      <c r="G92" s="43">
        <v>43221</v>
      </c>
      <c r="H92" s="37" t="s">
        <v>105</v>
      </c>
      <c r="I92" s="37"/>
      <c r="J92" s="37">
        <v>2240</v>
      </c>
      <c r="K92" s="47"/>
      <c r="L92" s="24"/>
      <c r="M92" s="24"/>
      <c r="N92" s="26"/>
      <c r="O92" s="21"/>
      <c r="P92" s="21"/>
      <c r="Q92" s="21"/>
      <c r="R92" s="21"/>
      <c r="S92" s="21"/>
      <c r="T92" s="21"/>
      <c r="U92" s="21"/>
    </row>
    <row r="93" spans="1:21" x14ac:dyDescent="0.25">
      <c r="A93" s="37" t="s">
        <v>184</v>
      </c>
      <c r="B93" s="37" t="s">
        <v>8</v>
      </c>
      <c r="C93" s="39">
        <v>30200</v>
      </c>
      <c r="D93" s="37" t="s">
        <v>170</v>
      </c>
      <c r="E93" s="37">
        <v>2018</v>
      </c>
      <c r="F93" s="9" t="s">
        <v>43</v>
      </c>
      <c r="G93" s="43">
        <v>43160</v>
      </c>
      <c r="H93" s="37" t="s">
        <v>185</v>
      </c>
      <c r="I93" s="37"/>
      <c r="J93" s="37">
        <v>2800</v>
      </c>
      <c r="K93" s="47"/>
      <c r="L93" s="24"/>
      <c r="M93" s="24"/>
      <c r="N93" s="26"/>
      <c r="O93" s="21"/>
      <c r="P93" s="21"/>
      <c r="Q93" s="21"/>
      <c r="R93" s="21"/>
      <c r="S93" s="21"/>
      <c r="T93" s="21"/>
      <c r="U93" s="21"/>
    </row>
    <row r="94" spans="1:21" ht="31.5" x14ac:dyDescent="0.25">
      <c r="A94" s="30" t="s">
        <v>186</v>
      </c>
      <c r="B94" s="40" t="s">
        <v>8</v>
      </c>
      <c r="C94" s="41">
        <f>100000-70000</f>
        <v>30000</v>
      </c>
      <c r="D94" s="40" t="s">
        <v>187</v>
      </c>
      <c r="E94" s="40">
        <v>2018</v>
      </c>
      <c r="F94" s="30" t="s">
        <v>58</v>
      </c>
      <c r="G94" s="42">
        <v>43132</v>
      </c>
      <c r="H94" s="40" t="s">
        <v>93</v>
      </c>
      <c r="I94" s="40"/>
      <c r="J94" s="40">
        <v>2240</v>
      </c>
      <c r="K94" s="47"/>
      <c r="L94" s="24"/>
      <c r="M94" s="24"/>
      <c r="N94" s="26"/>
      <c r="O94" s="21"/>
      <c r="P94" s="21"/>
      <c r="Q94" s="21"/>
      <c r="R94" s="21"/>
      <c r="S94" s="21"/>
      <c r="T94" s="21"/>
      <c r="U94" s="21"/>
    </row>
    <row r="95" spans="1:21" ht="31.5" x14ac:dyDescent="0.25">
      <c r="A95" s="40" t="s">
        <v>188</v>
      </c>
      <c r="B95" s="40" t="s">
        <v>8</v>
      </c>
      <c r="C95" s="41">
        <v>26700</v>
      </c>
      <c r="D95" s="30" t="s">
        <v>189</v>
      </c>
      <c r="E95" s="40">
        <v>2018</v>
      </c>
      <c r="F95" s="30" t="s">
        <v>58</v>
      </c>
      <c r="G95" s="42">
        <v>43133</v>
      </c>
      <c r="H95" s="40" t="s">
        <v>115</v>
      </c>
      <c r="I95" s="40"/>
      <c r="J95" s="40">
        <v>2210</v>
      </c>
      <c r="K95" s="47"/>
      <c r="L95" s="24"/>
      <c r="M95" s="24"/>
      <c r="N95" s="26"/>
      <c r="O95" s="21"/>
      <c r="P95" s="21"/>
      <c r="Q95" s="21"/>
      <c r="R95" s="21"/>
      <c r="S95" s="21"/>
      <c r="T95" s="21"/>
      <c r="U95" s="21"/>
    </row>
    <row r="96" spans="1:21" ht="31.5" x14ac:dyDescent="0.25">
      <c r="A96" s="9" t="s">
        <v>190</v>
      </c>
      <c r="B96" s="37" t="s">
        <v>8</v>
      </c>
      <c r="C96" s="39">
        <f>9300</f>
        <v>9300</v>
      </c>
      <c r="D96" s="9" t="s">
        <v>189</v>
      </c>
      <c r="E96" s="37">
        <v>2018</v>
      </c>
      <c r="F96" s="9" t="s">
        <v>43</v>
      </c>
      <c r="G96" s="43">
        <v>43134</v>
      </c>
      <c r="H96" s="37" t="s">
        <v>191</v>
      </c>
      <c r="I96" s="37"/>
      <c r="J96" s="37">
        <v>2240</v>
      </c>
      <c r="K96" s="47"/>
      <c r="L96" s="24"/>
      <c r="M96" s="24"/>
      <c r="N96" s="26"/>
      <c r="O96" s="21"/>
      <c r="P96" s="21"/>
      <c r="Q96" s="21"/>
      <c r="R96" s="21"/>
      <c r="S96" s="21"/>
      <c r="T96" s="21"/>
      <c r="U96" s="21"/>
    </row>
    <row r="97" spans="1:21" x14ac:dyDescent="0.25">
      <c r="A97" s="37"/>
      <c r="B97" s="37"/>
      <c r="C97" s="39">
        <f>SUM(C6:C96)</f>
        <v>1580290</v>
      </c>
      <c r="D97" s="37"/>
      <c r="E97" s="37"/>
      <c r="F97" s="37"/>
      <c r="G97" s="43"/>
      <c r="H97" s="37"/>
      <c r="I97" s="37"/>
      <c r="J97" s="37"/>
      <c r="K97" s="24"/>
      <c r="L97" s="24"/>
      <c r="M97" s="24"/>
      <c r="N97" s="26"/>
      <c r="O97" s="21"/>
      <c r="P97" s="21"/>
      <c r="Q97" s="21"/>
      <c r="R97" s="21"/>
      <c r="S97" s="21"/>
      <c r="T97" s="21"/>
      <c r="U97" s="21"/>
    </row>
    <row r="98" spans="1:21" x14ac:dyDescent="0.25">
      <c r="A98" s="24"/>
      <c r="B98" s="24"/>
      <c r="C98" s="27"/>
      <c r="D98" s="24"/>
      <c r="E98" s="24"/>
      <c r="F98" s="24"/>
      <c r="G98" s="25"/>
      <c r="H98" s="24"/>
      <c r="I98" s="24"/>
      <c r="J98" s="24"/>
      <c r="K98" s="24"/>
      <c r="L98" s="24"/>
      <c r="M98" s="24"/>
      <c r="N98" s="26"/>
      <c r="O98" s="21"/>
      <c r="P98" s="21"/>
      <c r="Q98" s="21"/>
      <c r="R98" s="21"/>
      <c r="S98" s="21"/>
      <c r="T98" s="21"/>
      <c r="U98" s="21"/>
    </row>
    <row r="99" spans="1:21" x14ac:dyDescent="0.25">
      <c r="A99" s="24"/>
      <c r="B99" s="24"/>
      <c r="C99" s="27"/>
      <c r="D99" s="24"/>
      <c r="E99" s="24"/>
      <c r="F99" s="24"/>
      <c r="G99" s="25"/>
      <c r="H99" s="24"/>
      <c r="I99" s="24"/>
      <c r="J99" s="24"/>
      <c r="K99" s="24"/>
      <c r="L99" s="24"/>
      <c r="M99" s="24"/>
      <c r="N99" s="26"/>
      <c r="O99" s="21"/>
      <c r="P99" s="21"/>
      <c r="Q99" s="21"/>
      <c r="R99" s="21"/>
      <c r="S99" s="21"/>
      <c r="T99" s="21"/>
      <c r="U99" s="21"/>
    </row>
    <row r="100" spans="1:21" x14ac:dyDescent="0.25">
      <c r="A100" s="24"/>
      <c r="B100" s="24"/>
      <c r="C100" s="27"/>
      <c r="D100" s="24"/>
      <c r="E100" s="24"/>
      <c r="F100" s="24"/>
      <c r="G100" s="25"/>
      <c r="H100" s="24"/>
      <c r="I100" s="24"/>
      <c r="J100" s="24"/>
      <c r="K100" s="24"/>
      <c r="L100" s="24"/>
      <c r="M100" s="24"/>
      <c r="N100" s="26"/>
      <c r="O100" s="21"/>
      <c r="P100" s="21"/>
      <c r="Q100" s="21"/>
      <c r="R100" s="21"/>
      <c r="S100" s="21"/>
      <c r="T100" s="21"/>
      <c r="U100" s="21"/>
    </row>
    <row r="101" spans="1:21" x14ac:dyDescent="0.25">
      <c r="A101" s="24"/>
      <c r="B101" s="24"/>
      <c r="C101" s="27"/>
      <c r="D101" s="24"/>
      <c r="E101" s="24"/>
      <c r="F101" s="24"/>
      <c r="G101" s="25"/>
      <c r="H101" s="24"/>
      <c r="I101" s="24"/>
      <c r="J101" s="24"/>
      <c r="K101" s="24"/>
      <c r="L101" s="24"/>
      <c r="M101" s="24"/>
      <c r="N101" s="26"/>
      <c r="O101" s="21"/>
      <c r="P101" s="21"/>
      <c r="Q101" s="21"/>
      <c r="R101" s="21"/>
      <c r="S101" s="21"/>
      <c r="T101" s="21"/>
      <c r="U101" s="21"/>
    </row>
    <row r="102" spans="1:21" x14ac:dyDescent="0.25">
      <c r="A102" s="24"/>
      <c r="B102" s="24"/>
      <c r="C102" s="27"/>
      <c r="D102" s="24"/>
      <c r="E102" s="24"/>
      <c r="F102" s="24"/>
      <c r="G102" s="25"/>
      <c r="H102" s="24"/>
      <c r="I102" s="24"/>
      <c r="J102" s="24"/>
      <c r="K102" s="24"/>
      <c r="L102" s="24"/>
      <c r="M102" s="24"/>
      <c r="N102" s="26"/>
      <c r="O102" s="21"/>
      <c r="P102" s="21"/>
      <c r="Q102" s="21"/>
      <c r="R102" s="21"/>
      <c r="S102" s="21"/>
      <c r="T102" s="21"/>
      <c r="U102" s="21"/>
    </row>
    <row r="103" spans="1:21" x14ac:dyDescent="0.25">
      <c r="A103" s="32"/>
      <c r="B103" s="24"/>
      <c r="C103" s="33"/>
      <c r="D103" s="24"/>
      <c r="E103" s="24"/>
      <c r="F103" s="24"/>
      <c r="G103" s="25"/>
      <c r="H103" s="24"/>
      <c r="I103" s="24"/>
      <c r="J103" s="24"/>
      <c r="K103" s="24"/>
      <c r="L103" s="24"/>
      <c r="M103" s="24"/>
      <c r="N103" s="26"/>
      <c r="O103" s="21"/>
      <c r="P103" s="21"/>
      <c r="Q103" s="21"/>
      <c r="R103" s="21"/>
      <c r="S103" s="21"/>
      <c r="T103" s="21"/>
      <c r="U103" s="21"/>
    </row>
    <row r="104" spans="1:21" x14ac:dyDescent="0.25">
      <c r="A104" s="24"/>
      <c r="B104" s="24"/>
      <c r="C104" s="27"/>
      <c r="D104" s="24"/>
      <c r="E104" s="24"/>
      <c r="F104" s="24"/>
      <c r="G104" s="25"/>
      <c r="H104" s="24"/>
      <c r="I104" s="24"/>
      <c r="J104" s="24"/>
      <c r="K104" s="24"/>
      <c r="L104" s="24"/>
      <c r="M104" s="24"/>
      <c r="N104" s="26"/>
      <c r="O104" s="21"/>
      <c r="P104" s="21"/>
      <c r="Q104" s="21"/>
      <c r="R104" s="21"/>
      <c r="S104" s="21"/>
      <c r="T104" s="21"/>
      <c r="U104" s="21"/>
    </row>
    <row r="105" spans="1:21" x14ac:dyDescent="0.25">
      <c r="A105" s="24"/>
      <c r="B105" s="24"/>
      <c r="C105" s="27"/>
      <c r="D105" s="24"/>
      <c r="E105" s="24"/>
      <c r="F105" s="24"/>
      <c r="G105" s="25"/>
      <c r="H105" s="24"/>
      <c r="I105" s="24"/>
      <c r="J105" s="24"/>
      <c r="K105" s="24"/>
      <c r="L105" s="24"/>
      <c r="M105" s="24"/>
      <c r="N105" s="26"/>
      <c r="O105" s="21"/>
      <c r="P105" s="21"/>
      <c r="Q105" s="21"/>
      <c r="R105" s="21"/>
      <c r="S105" s="21"/>
      <c r="T105" s="21"/>
      <c r="U105" s="21"/>
    </row>
    <row r="106" spans="1:21" x14ac:dyDescent="0.25">
      <c r="A106" s="24"/>
      <c r="B106" s="24"/>
      <c r="C106" s="27"/>
      <c r="D106" s="24"/>
      <c r="E106" s="24"/>
      <c r="F106" s="24"/>
      <c r="G106" s="25"/>
      <c r="H106" s="24"/>
      <c r="I106" s="24"/>
      <c r="J106" s="24"/>
      <c r="K106" s="24"/>
      <c r="L106" s="24"/>
      <c r="M106" s="24"/>
      <c r="N106" s="26"/>
      <c r="O106" s="21"/>
      <c r="P106" s="21"/>
      <c r="Q106" s="21"/>
      <c r="R106" s="21"/>
      <c r="S106" s="21"/>
      <c r="T106" s="21"/>
      <c r="U106" s="21"/>
    </row>
    <row r="107" spans="1:21" x14ac:dyDescent="0.25">
      <c r="A107" s="24"/>
      <c r="B107" s="24"/>
      <c r="C107" s="27"/>
      <c r="D107" s="24"/>
      <c r="E107" s="24"/>
      <c r="F107" s="24"/>
      <c r="G107" s="25"/>
      <c r="H107" s="24"/>
      <c r="I107" s="24"/>
      <c r="J107" s="24"/>
      <c r="K107" s="24"/>
      <c r="L107" s="24"/>
      <c r="M107" s="24"/>
      <c r="N107" s="26"/>
      <c r="O107" s="21"/>
      <c r="P107" s="21"/>
      <c r="Q107" s="21"/>
      <c r="R107" s="21"/>
      <c r="S107" s="21"/>
      <c r="T107" s="21"/>
      <c r="U107" s="21"/>
    </row>
    <row r="108" spans="1:21" x14ac:dyDescent="0.25">
      <c r="A108" s="24"/>
      <c r="B108" s="24"/>
      <c r="C108" s="27"/>
      <c r="D108" s="24"/>
      <c r="E108" s="24"/>
      <c r="F108" s="24"/>
      <c r="G108" s="25"/>
      <c r="H108" s="24"/>
      <c r="I108" s="24"/>
      <c r="J108" s="24"/>
      <c r="K108" s="21"/>
      <c r="L108" s="21"/>
      <c r="M108" s="21"/>
      <c r="N108" s="23"/>
      <c r="O108" s="21"/>
      <c r="P108" s="21"/>
      <c r="Q108" s="21"/>
      <c r="R108" s="21"/>
      <c r="S108" s="21"/>
      <c r="T108" s="21"/>
      <c r="U108" s="21"/>
    </row>
    <row r="109" spans="1:21" x14ac:dyDescent="0.25">
      <c r="A109" s="21"/>
      <c r="B109" s="21"/>
      <c r="C109" s="28"/>
      <c r="D109" s="21"/>
      <c r="E109" s="21"/>
      <c r="F109" s="21"/>
      <c r="G109" s="22"/>
      <c r="H109" s="21"/>
      <c r="I109" s="21"/>
      <c r="J109" s="21"/>
      <c r="K109" s="21"/>
      <c r="L109" s="21"/>
      <c r="M109" s="21"/>
      <c r="N109" s="23"/>
      <c r="O109" s="21"/>
      <c r="P109" s="21"/>
      <c r="Q109" s="21"/>
      <c r="R109" s="21"/>
      <c r="S109" s="21"/>
      <c r="T109" s="21"/>
      <c r="U109" s="21"/>
    </row>
    <row r="110" spans="1:21" x14ac:dyDescent="0.25">
      <c r="A110" s="21"/>
      <c r="B110" s="21"/>
      <c r="C110" s="28"/>
      <c r="D110" s="21"/>
      <c r="E110" s="21"/>
      <c r="F110" s="21"/>
      <c r="G110" s="22"/>
      <c r="H110" s="21"/>
      <c r="I110" s="21"/>
      <c r="J110" s="21"/>
      <c r="K110" s="21"/>
      <c r="L110" s="21"/>
      <c r="M110" s="21"/>
      <c r="N110" s="23"/>
      <c r="O110" s="21"/>
      <c r="P110" s="21"/>
      <c r="Q110" s="21"/>
      <c r="R110" s="21"/>
      <c r="S110" s="21"/>
      <c r="T110" s="21"/>
      <c r="U110" s="21"/>
    </row>
    <row r="111" spans="1:21" x14ac:dyDescent="0.25">
      <c r="A111" s="21"/>
      <c r="B111" s="21"/>
      <c r="C111" s="28"/>
      <c r="D111" s="21"/>
      <c r="E111" s="21"/>
      <c r="F111" s="21"/>
      <c r="G111" s="22"/>
      <c r="H111" s="21"/>
      <c r="I111" s="21"/>
      <c r="J111" s="21"/>
      <c r="K111" s="21"/>
      <c r="L111" s="21"/>
      <c r="M111" s="21"/>
      <c r="N111" s="23"/>
      <c r="O111" s="21"/>
      <c r="P111" s="21"/>
      <c r="Q111" s="21"/>
      <c r="R111" s="21"/>
      <c r="S111" s="21"/>
      <c r="T111" s="21"/>
      <c r="U111" s="21"/>
    </row>
    <row r="112" spans="1:21" x14ac:dyDescent="0.25">
      <c r="A112" s="21"/>
      <c r="B112" s="21"/>
      <c r="C112" s="28"/>
      <c r="D112" s="21"/>
      <c r="E112" s="21"/>
      <c r="F112" s="21"/>
      <c r="G112" s="22"/>
      <c r="H112" s="21"/>
      <c r="I112" s="21"/>
      <c r="J112" s="21"/>
      <c r="K112" s="21"/>
      <c r="L112" s="21"/>
      <c r="M112" s="21"/>
      <c r="N112" s="23"/>
      <c r="O112" s="21"/>
      <c r="P112" s="21"/>
      <c r="Q112" s="21"/>
      <c r="R112" s="21"/>
      <c r="S112" s="21"/>
      <c r="T112" s="21"/>
      <c r="U112" s="21"/>
    </row>
    <row r="113" spans="1:21" x14ac:dyDescent="0.25">
      <c r="A113" s="21"/>
      <c r="B113" s="21"/>
      <c r="C113" s="28"/>
      <c r="D113" s="21"/>
      <c r="E113" s="21"/>
      <c r="F113" s="21"/>
      <c r="G113" s="22"/>
      <c r="H113" s="21"/>
      <c r="I113" s="21"/>
      <c r="J113" s="21"/>
      <c r="K113" s="21"/>
      <c r="L113" s="21"/>
      <c r="M113" s="21"/>
      <c r="N113" s="23"/>
      <c r="O113" s="21"/>
      <c r="P113" s="21"/>
      <c r="Q113" s="21"/>
      <c r="R113" s="21"/>
      <c r="S113" s="21"/>
      <c r="T113" s="21"/>
      <c r="U113" s="21"/>
    </row>
    <row r="114" spans="1:21" x14ac:dyDescent="0.25">
      <c r="A114" s="21"/>
      <c r="B114" s="21"/>
      <c r="C114" s="28"/>
      <c r="D114" s="21"/>
      <c r="E114" s="21"/>
      <c r="F114" s="21"/>
      <c r="G114" s="22"/>
      <c r="H114" s="21"/>
      <c r="I114" s="21"/>
      <c r="J114" s="21"/>
      <c r="K114" s="21"/>
      <c r="L114" s="21"/>
      <c r="M114" s="21"/>
      <c r="N114" s="23"/>
      <c r="O114" s="21"/>
      <c r="P114" s="21"/>
      <c r="Q114" s="21"/>
      <c r="R114" s="21"/>
      <c r="S114" s="21"/>
      <c r="T114" s="21"/>
      <c r="U114" s="21"/>
    </row>
    <row r="115" spans="1:21" x14ac:dyDescent="0.25">
      <c r="A115" s="21"/>
      <c r="B115" s="21"/>
      <c r="C115" s="28"/>
      <c r="D115" s="21"/>
      <c r="E115" s="21"/>
      <c r="F115" s="21"/>
      <c r="G115" s="22"/>
      <c r="H115" s="21"/>
      <c r="I115" s="21"/>
      <c r="J115" s="21"/>
      <c r="K115" s="21"/>
      <c r="L115" s="21"/>
      <c r="M115" s="21"/>
      <c r="N115" s="23"/>
      <c r="O115" s="21"/>
      <c r="P115" s="21"/>
      <c r="Q115" s="21"/>
      <c r="R115" s="21"/>
      <c r="S115" s="21"/>
      <c r="T115" s="21"/>
      <c r="U115" s="21"/>
    </row>
    <row r="116" spans="1:21" x14ac:dyDescent="0.25">
      <c r="A116" s="21"/>
      <c r="B116" s="21"/>
      <c r="C116" s="28"/>
      <c r="D116" s="21"/>
      <c r="E116" s="21"/>
      <c r="F116" s="21"/>
      <c r="G116" s="22"/>
      <c r="H116" s="21"/>
      <c r="I116" s="21"/>
      <c r="J116" s="21"/>
    </row>
  </sheetData>
  <dataValidations xWindow="845" yWindow="477" count="14">
    <dataValidation type="textLength" allowBlank="1" showInputMessage="1" showErrorMessage="1" promptTitle="обов'язкове" prompt="обов'язкове" sqref="A71:A1048576 A5:A20 A24 A26:A29 A32:A43 A51:A69 A46 A48:A49">
      <formula1>1</formula1>
      <formula2>200000</formula2>
    </dataValidation>
    <dataValidation allowBlank="1" showInputMessage="1" showErrorMessage="1" promptTitle="обов'язкове" prompt="обов'язкове" sqref="H5 H8:H20 H24 H26:H29 H32:H43 H48:H69 H46 H71:H83 H85:H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type="decimal" allowBlank="1" showInputMessage="1" showErrorMessage="1" errorTitle="Очікувана вартість" error="Очікувана вартість предмета закупівлі - тілько число" sqref="C4:C20 C24 C26:C29 C32:C43 C48:C69 C46 C71:C83 C85:C1048576">
      <formula1>0</formula1>
      <formula2>1E+32</formula2>
    </dataValidation>
    <dataValidation type="whole" allowBlank="1" showInputMessage="1" showErrorMessage="1" errorTitle="Рік" error="Рік - ціле число" sqref="E1:E20 E24 E26:E29 E32:E43 E48:E69 E46 E71:E83 E85:E1048576">
      <formula1>1900</formula1>
      <formula2>2300</formula2>
    </dataValidation>
    <dataValidation type="date" showInputMessage="1" showErrorMessage="1" promptTitle="обов'язкове" prompt="обов'язкове" sqref="G1:G20 G24 G26:G29 G32:G43 G48:G69 G46 G71:G83 G85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20 I24 I26:I29 I32:I43 I48:I69 I46 I71:I83 I85:I104857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20 J24 J26:J29 J32:J43 J48:J69 J46 J71:J83 J85:J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45" yWindow="477" count="7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B82:B83 B85:B1048576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F97:F1048576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M7:M1048576 S7:S1048576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B32:B39 B6:B20 B24 B26:B29 B42:B43 B71:B81 B46 B48:B69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F85:F96 F24 F26:F29 F32:F43 F48:F69 F46 F6:F20 F71:F83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B40:B41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2" customFormat="1" x14ac:dyDescent="0.25">
      <c r="A1" s="12" t="s">
        <v>18</v>
      </c>
      <c r="B1" s="12" t="s">
        <v>17</v>
      </c>
      <c r="C1" s="12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2018-06-27T08:32:49Z</cp:lastPrinted>
  <dcterms:created xsi:type="dcterms:W3CDTF">2016-06-29T16:46:21Z</dcterms:created>
  <dcterms:modified xsi:type="dcterms:W3CDTF">2018-06-27T08:53:12Z</dcterms:modified>
</cp:coreProperties>
</file>